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56620\Desktop\"/>
    </mc:Choice>
  </mc:AlternateContent>
  <xr:revisionPtr revIDLastSave="0" documentId="13_ncr:1_{BDED5B78-D31F-4E85-BD94-240880940C34}" xr6:coauthVersionLast="36" xr6:coauthVersionMax="47" xr10:uidLastSave="{00000000-0000-0000-0000-000000000000}"/>
  <bookViews>
    <workbookView xWindow="0" yWindow="0" windowWidth="28800" windowHeight="11205" xr2:uid="{00000000-000D-0000-FFFF-FFFF00000000}"/>
  </bookViews>
  <sheets>
    <sheet name="対象明細書（R08年度）" sheetId="4" r:id="rId1"/>
    <sheet name="Sheet1" sheetId="2" state="hidden" r:id="rId2"/>
  </sheets>
  <definedNames>
    <definedName name="_xlnm.Print_Area" localSheetId="0">'対象明細書（R08年度）'!$B$1:$Z$227</definedName>
    <definedName name="_xlnm.Print_Titles" localSheetId="0">'対象明細書（R08年度）'!$1:$6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09" i="4" l="1"/>
  <c r="W109" i="4"/>
  <c r="Y109" i="4" s="1"/>
  <c r="P109" i="4"/>
  <c r="P110" i="4"/>
  <c r="W110" i="4"/>
  <c r="X110" i="4"/>
  <c r="I15" i="4"/>
  <c r="I48" i="4"/>
  <c r="I79" i="4"/>
  <c r="I125" i="4"/>
  <c r="I158" i="4"/>
  <c r="W174" i="4"/>
  <c r="O156" i="4"/>
  <c r="N15" i="4"/>
  <c r="O123" i="4"/>
  <c r="O76" i="4"/>
  <c r="O13" i="4"/>
  <c r="Y110" i="4" l="1"/>
  <c r="N158" i="4"/>
  <c r="N189" i="4" s="1"/>
  <c r="X187" i="4"/>
  <c r="W187" i="4"/>
  <c r="P187" i="4"/>
  <c r="P185" i="4"/>
  <c r="P186" i="4"/>
  <c r="P184" i="4"/>
  <c r="P148" i="4"/>
  <c r="P127" i="4"/>
  <c r="P126" i="4"/>
  <c r="P85" i="4"/>
  <c r="P8" i="4"/>
  <c r="P17" i="4"/>
  <c r="P9" i="4"/>
  <c r="S158" i="4"/>
  <c r="Q158" i="4"/>
  <c r="W161" i="4"/>
  <c r="X161" i="4"/>
  <c r="W162" i="4"/>
  <c r="X162" i="4"/>
  <c r="W163" i="4"/>
  <c r="X163" i="4"/>
  <c r="W164" i="4"/>
  <c r="X164" i="4"/>
  <c r="W165" i="4"/>
  <c r="X165" i="4"/>
  <c r="W166" i="4"/>
  <c r="X166" i="4"/>
  <c r="W167" i="4"/>
  <c r="X167" i="4"/>
  <c r="W168" i="4"/>
  <c r="X168" i="4"/>
  <c r="W169" i="4"/>
  <c r="X169" i="4"/>
  <c r="W170" i="4"/>
  <c r="X170" i="4"/>
  <c r="W171" i="4"/>
  <c r="X171" i="4"/>
  <c r="W172" i="4"/>
  <c r="X172" i="4"/>
  <c r="W173" i="4"/>
  <c r="X173" i="4"/>
  <c r="X174" i="4"/>
  <c r="W175" i="4"/>
  <c r="X175" i="4"/>
  <c r="W176" i="4"/>
  <c r="X176" i="4"/>
  <c r="W177" i="4"/>
  <c r="X177" i="4"/>
  <c r="W178" i="4"/>
  <c r="X178" i="4"/>
  <c r="W179" i="4"/>
  <c r="X179" i="4"/>
  <c r="W180" i="4"/>
  <c r="X180" i="4"/>
  <c r="W181" i="4"/>
  <c r="X181" i="4"/>
  <c r="W182" i="4"/>
  <c r="X182" i="4"/>
  <c r="W183" i="4"/>
  <c r="X183" i="4"/>
  <c r="W184" i="4"/>
  <c r="X184" i="4"/>
  <c r="W185" i="4"/>
  <c r="X185" i="4"/>
  <c r="W186" i="4"/>
  <c r="X186" i="4"/>
  <c r="X160" i="4"/>
  <c r="W160" i="4"/>
  <c r="W149" i="4"/>
  <c r="X149" i="4"/>
  <c r="W150" i="4"/>
  <c r="X150" i="4"/>
  <c r="W151" i="4"/>
  <c r="X151" i="4"/>
  <c r="W152" i="4"/>
  <c r="X152" i="4"/>
  <c r="W153" i="4"/>
  <c r="X153" i="4"/>
  <c r="W154" i="4"/>
  <c r="X154" i="4"/>
  <c r="W155" i="4"/>
  <c r="X155" i="4"/>
  <c r="W156" i="4"/>
  <c r="X156" i="4"/>
  <c r="W157" i="4"/>
  <c r="X148" i="4"/>
  <c r="W148" i="4"/>
  <c r="W144" i="4"/>
  <c r="R125" i="4"/>
  <c r="Q125" i="4"/>
  <c r="W129" i="4"/>
  <c r="W114" i="4"/>
  <c r="X114" i="4"/>
  <c r="W115" i="4"/>
  <c r="X115" i="4"/>
  <c r="W116" i="4"/>
  <c r="X116" i="4"/>
  <c r="W117" i="4"/>
  <c r="X117" i="4"/>
  <c r="W118" i="4"/>
  <c r="X118" i="4"/>
  <c r="W119" i="4"/>
  <c r="X119" i="4"/>
  <c r="W120" i="4"/>
  <c r="X120" i="4"/>
  <c r="W121" i="4"/>
  <c r="X121" i="4"/>
  <c r="W122" i="4"/>
  <c r="X122" i="4"/>
  <c r="W123" i="4"/>
  <c r="X123" i="4"/>
  <c r="W124" i="4"/>
  <c r="X129" i="4"/>
  <c r="W130" i="4"/>
  <c r="X130" i="4"/>
  <c r="W131" i="4"/>
  <c r="X131" i="4"/>
  <c r="W132" i="4"/>
  <c r="X132" i="4"/>
  <c r="W133" i="4"/>
  <c r="X133" i="4"/>
  <c r="W134" i="4"/>
  <c r="X134" i="4"/>
  <c r="W135" i="4"/>
  <c r="X135" i="4"/>
  <c r="W136" i="4"/>
  <c r="X136" i="4"/>
  <c r="W137" i="4"/>
  <c r="X137" i="4"/>
  <c r="W138" i="4"/>
  <c r="X138" i="4"/>
  <c r="W139" i="4"/>
  <c r="X139" i="4"/>
  <c r="W140" i="4"/>
  <c r="X140" i="4"/>
  <c r="W141" i="4"/>
  <c r="X141" i="4"/>
  <c r="W142" i="4"/>
  <c r="X142" i="4"/>
  <c r="W143" i="4"/>
  <c r="X143" i="4"/>
  <c r="X144" i="4"/>
  <c r="X113" i="4"/>
  <c r="W113" i="4"/>
  <c r="W82" i="4"/>
  <c r="X82" i="4"/>
  <c r="W83" i="4"/>
  <c r="X83" i="4"/>
  <c r="W84" i="4"/>
  <c r="X84" i="4"/>
  <c r="W85" i="4"/>
  <c r="X85" i="4"/>
  <c r="W86" i="4"/>
  <c r="X86" i="4"/>
  <c r="W87" i="4"/>
  <c r="X87" i="4"/>
  <c r="W88" i="4"/>
  <c r="X88" i="4"/>
  <c r="W89" i="4"/>
  <c r="X89" i="4"/>
  <c r="W90" i="4"/>
  <c r="X90" i="4"/>
  <c r="W91" i="4"/>
  <c r="X91" i="4"/>
  <c r="W92" i="4"/>
  <c r="X92" i="4"/>
  <c r="W93" i="4"/>
  <c r="X93" i="4"/>
  <c r="W94" i="4"/>
  <c r="X94" i="4"/>
  <c r="W95" i="4"/>
  <c r="X95" i="4"/>
  <c r="W96" i="4"/>
  <c r="X96" i="4"/>
  <c r="W97" i="4"/>
  <c r="X97" i="4"/>
  <c r="W98" i="4"/>
  <c r="X98" i="4"/>
  <c r="W99" i="4"/>
  <c r="X99" i="4"/>
  <c r="W100" i="4"/>
  <c r="X100" i="4"/>
  <c r="W101" i="4"/>
  <c r="X101" i="4"/>
  <c r="W102" i="4"/>
  <c r="X102" i="4"/>
  <c r="W103" i="4"/>
  <c r="X103" i="4"/>
  <c r="W104" i="4"/>
  <c r="X104" i="4"/>
  <c r="W105" i="4"/>
  <c r="X105" i="4"/>
  <c r="W106" i="4"/>
  <c r="X106" i="4"/>
  <c r="W107" i="4"/>
  <c r="X107" i="4"/>
  <c r="W108" i="4"/>
  <c r="X108" i="4"/>
  <c r="X81" i="4"/>
  <c r="W81" i="4"/>
  <c r="W70" i="4"/>
  <c r="X70" i="4"/>
  <c r="W71" i="4"/>
  <c r="X71" i="4"/>
  <c r="W72" i="4"/>
  <c r="X72" i="4"/>
  <c r="W73" i="4"/>
  <c r="X73" i="4"/>
  <c r="W74" i="4"/>
  <c r="X74" i="4"/>
  <c r="W75" i="4"/>
  <c r="X75" i="4"/>
  <c r="W76" i="4"/>
  <c r="X76" i="4"/>
  <c r="W77" i="4"/>
  <c r="X77" i="4"/>
  <c r="W78" i="4"/>
  <c r="X69" i="4"/>
  <c r="W69" i="4"/>
  <c r="W51" i="4"/>
  <c r="X51" i="4"/>
  <c r="W52" i="4"/>
  <c r="X52" i="4"/>
  <c r="W53" i="4"/>
  <c r="X53" i="4"/>
  <c r="W54" i="4"/>
  <c r="X54" i="4"/>
  <c r="W55" i="4"/>
  <c r="X55" i="4"/>
  <c r="W56" i="4"/>
  <c r="X56" i="4"/>
  <c r="W57" i="4"/>
  <c r="X57" i="4"/>
  <c r="W58" i="4"/>
  <c r="X58" i="4"/>
  <c r="W59" i="4"/>
  <c r="X59" i="4"/>
  <c r="W60" i="4"/>
  <c r="X60" i="4"/>
  <c r="W61" i="4"/>
  <c r="X61" i="4"/>
  <c r="W62" i="4"/>
  <c r="X62" i="4"/>
  <c r="W63" i="4"/>
  <c r="X63" i="4"/>
  <c r="W64" i="4"/>
  <c r="X64" i="4"/>
  <c r="W65" i="4"/>
  <c r="X65" i="4"/>
  <c r="X50" i="4"/>
  <c r="W50" i="4"/>
  <c r="W35" i="4"/>
  <c r="X35" i="4"/>
  <c r="W36" i="4"/>
  <c r="X36" i="4"/>
  <c r="W37" i="4"/>
  <c r="X37" i="4"/>
  <c r="W38" i="4"/>
  <c r="X38" i="4"/>
  <c r="W39" i="4"/>
  <c r="X39" i="4"/>
  <c r="W40" i="4"/>
  <c r="X40" i="4"/>
  <c r="W41" i="4"/>
  <c r="X41" i="4"/>
  <c r="W42" i="4"/>
  <c r="X42" i="4"/>
  <c r="W43" i="4"/>
  <c r="X43" i="4"/>
  <c r="W44" i="4"/>
  <c r="X44" i="4"/>
  <c r="W45" i="4"/>
  <c r="X45" i="4"/>
  <c r="W46" i="4"/>
  <c r="X46" i="4"/>
  <c r="W47" i="4"/>
  <c r="W18" i="4"/>
  <c r="X18" i="4"/>
  <c r="W19" i="4"/>
  <c r="X19" i="4"/>
  <c r="W20" i="4"/>
  <c r="X20" i="4"/>
  <c r="W21" i="4"/>
  <c r="X21" i="4"/>
  <c r="W22" i="4"/>
  <c r="X22" i="4"/>
  <c r="W23" i="4"/>
  <c r="X23" i="4"/>
  <c r="W24" i="4"/>
  <c r="X24" i="4"/>
  <c r="W25" i="4"/>
  <c r="X25" i="4"/>
  <c r="W26" i="4"/>
  <c r="X26" i="4"/>
  <c r="W27" i="4"/>
  <c r="X27" i="4"/>
  <c r="W28" i="4"/>
  <c r="X28" i="4"/>
  <c r="W29" i="4"/>
  <c r="X29" i="4"/>
  <c r="W30" i="4"/>
  <c r="X30" i="4"/>
  <c r="W31" i="4"/>
  <c r="X31" i="4"/>
  <c r="X17" i="4"/>
  <c r="W17" i="4"/>
  <c r="S15" i="4"/>
  <c r="S32" i="4" s="1"/>
  <c r="X34" i="4"/>
  <c r="W34" i="4"/>
  <c r="W9" i="4"/>
  <c r="X9" i="4"/>
  <c r="W10" i="4"/>
  <c r="X10" i="4"/>
  <c r="W11" i="4"/>
  <c r="X11" i="4"/>
  <c r="W12" i="4"/>
  <c r="X12" i="4"/>
  <c r="W13" i="4"/>
  <c r="X13" i="4"/>
  <c r="W14" i="4"/>
  <c r="X8" i="4"/>
  <c r="W8" i="4"/>
  <c r="Y187" i="4" l="1"/>
  <c r="O226" i="4"/>
  <c r="O157" i="4" s="1"/>
  <c r="O224" i="4"/>
  <c r="O124" i="4" s="1"/>
  <c r="X124" i="4" s="1"/>
  <c r="O206" i="4"/>
  <c r="O78" i="4" s="1"/>
  <c r="X78" i="4" s="1"/>
  <c r="O204" i="4"/>
  <c r="O200" i="4"/>
  <c r="O14" i="4" s="1"/>
  <c r="X14" i="4" s="1"/>
  <c r="P183" i="4"/>
  <c r="P182" i="4"/>
  <c r="Y181" i="4"/>
  <c r="P181" i="4"/>
  <c r="P180" i="4"/>
  <c r="P179" i="4"/>
  <c r="Y178" i="4"/>
  <c r="P178" i="4"/>
  <c r="P177" i="4"/>
  <c r="P176" i="4"/>
  <c r="P175" i="4"/>
  <c r="Y174" i="4"/>
  <c r="P174" i="4"/>
  <c r="Y173" i="4"/>
  <c r="P173" i="4"/>
  <c r="P172" i="4"/>
  <c r="P171" i="4"/>
  <c r="P170" i="4"/>
  <c r="P169" i="4"/>
  <c r="P168" i="4"/>
  <c r="P167" i="4"/>
  <c r="P166" i="4"/>
  <c r="P165" i="4"/>
  <c r="P164" i="4"/>
  <c r="P163" i="4"/>
  <c r="P162" i="4"/>
  <c r="P161" i="4"/>
  <c r="P160" i="4"/>
  <c r="V158" i="4"/>
  <c r="V189" i="4" s="1"/>
  <c r="V194" i="4" s="1"/>
  <c r="U158" i="4"/>
  <c r="U189" i="4" s="1"/>
  <c r="U194" i="4" s="1"/>
  <c r="T158" i="4"/>
  <c r="T189" i="4" s="1"/>
  <c r="T194" i="4" s="1"/>
  <c r="S189" i="4"/>
  <c r="S194" i="4" s="1"/>
  <c r="R158" i="4"/>
  <c r="R189" i="4" s="1"/>
  <c r="R194" i="4" s="1"/>
  <c r="Q189" i="4"/>
  <c r="O158" i="4"/>
  <c r="X158" i="4" s="1"/>
  <c r="W158" i="4"/>
  <c r="P156" i="4"/>
  <c r="P155" i="4"/>
  <c r="P154" i="4"/>
  <c r="Y153" i="4"/>
  <c r="P153" i="4"/>
  <c r="P152" i="4"/>
  <c r="P151" i="4"/>
  <c r="P150" i="4"/>
  <c r="Y149" i="4"/>
  <c r="P149" i="4"/>
  <c r="R146" i="4"/>
  <c r="R193" i="4" s="1"/>
  <c r="P144" i="4"/>
  <c r="Y143" i="4"/>
  <c r="P143" i="4"/>
  <c r="P142" i="4"/>
  <c r="P141" i="4"/>
  <c r="P140" i="4"/>
  <c r="P139" i="4"/>
  <c r="P138" i="4"/>
  <c r="P137" i="4"/>
  <c r="P136" i="4"/>
  <c r="P135" i="4"/>
  <c r="P134" i="4"/>
  <c r="P133" i="4"/>
  <c r="P132" i="4"/>
  <c r="P131" i="4"/>
  <c r="P130" i="4"/>
  <c r="P129" i="4"/>
  <c r="V125" i="4"/>
  <c r="V146" i="4" s="1"/>
  <c r="V193" i="4" s="1"/>
  <c r="U125" i="4"/>
  <c r="U146" i="4" s="1"/>
  <c r="U193" i="4" s="1"/>
  <c r="T125" i="4"/>
  <c r="T146" i="4" s="1"/>
  <c r="T193" i="4" s="1"/>
  <c r="S125" i="4"/>
  <c r="S146" i="4" s="1"/>
  <c r="S193" i="4" s="1"/>
  <c r="Q146" i="4"/>
  <c r="Q193" i="4" s="1"/>
  <c r="O125" i="4"/>
  <c r="N125" i="4"/>
  <c r="N146" i="4" s="1"/>
  <c r="P123" i="4"/>
  <c r="Y122" i="4"/>
  <c r="P122" i="4"/>
  <c r="P121" i="4"/>
  <c r="Y120" i="4"/>
  <c r="P120" i="4"/>
  <c r="P119" i="4"/>
  <c r="P118" i="4"/>
  <c r="P117" i="4"/>
  <c r="Y116" i="4"/>
  <c r="P116" i="4"/>
  <c r="P115" i="4"/>
  <c r="P114" i="4"/>
  <c r="Y113" i="4"/>
  <c r="P113" i="4"/>
  <c r="P108" i="4"/>
  <c r="P107" i="4"/>
  <c r="Y106" i="4"/>
  <c r="P106" i="4"/>
  <c r="P105" i="4"/>
  <c r="P104" i="4"/>
  <c r="P103" i="4"/>
  <c r="P102" i="4"/>
  <c r="P101" i="4"/>
  <c r="Y100" i="4"/>
  <c r="P100" i="4"/>
  <c r="P99" i="4"/>
  <c r="Y98" i="4"/>
  <c r="P98" i="4"/>
  <c r="P97" i="4"/>
  <c r="P96" i="4"/>
  <c r="P95" i="4"/>
  <c r="P94" i="4"/>
  <c r="P93" i="4"/>
  <c r="P92" i="4"/>
  <c r="P91" i="4"/>
  <c r="Y90" i="4"/>
  <c r="P90" i="4"/>
  <c r="P89" i="4"/>
  <c r="P88" i="4"/>
  <c r="P87" i="4"/>
  <c r="P86" i="4"/>
  <c r="Y84" i="4"/>
  <c r="P84" i="4"/>
  <c r="P83" i="4"/>
  <c r="Y82" i="4"/>
  <c r="P82" i="4"/>
  <c r="P81" i="4"/>
  <c r="V79" i="4"/>
  <c r="V111" i="4" s="1"/>
  <c r="V192" i="4" s="1"/>
  <c r="U79" i="4"/>
  <c r="U111" i="4" s="1"/>
  <c r="U192" i="4" s="1"/>
  <c r="T79" i="4"/>
  <c r="T111" i="4" s="1"/>
  <c r="T192" i="4" s="1"/>
  <c r="S79" i="4"/>
  <c r="S111" i="4" s="1"/>
  <c r="S192" i="4" s="1"/>
  <c r="R79" i="4"/>
  <c r="R111" i="4" s="1"/>
  <c r="R192" i="4" s="1"/>
  <c r="Q79" i="4"/>
  <c r="O79" i="4"/>
  <c r="N79" i="4"/>
  <c r="N111" i="4" s="1"/>
  <c r="P77" i="4"/>
  <c r="P76" i="4"/>
  <c r="Y75" i="4"/>
  <c r="P75" i="4"/>
  <c r="Y74" i="4"/>
  <c r="P74" i="4"/>
  <c r="P73" i="4"/>
  <c r="P72" i="4"/>
  <c r="P71" i="4"/>
  <c r="P70" i="4"/>
  <c r="P69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V48" i="4"/>
  <c r="V67" i="4" s="1"/>
  <c r="V191" i="4" s="1"/>
  <c r="U48" i="4"/>
  <c r="U67" i="4" s="1"/>
  <c r="U191" i="4" s="1"/>
  <c r="T48" i="4"/>
  <c r="S48" i="4"/>
  <c r="R48" i="4"/>
  <c r="R67" i="4" s="1"/>
  <c r="R191" i="4" s="1"/>
  <c r="Q48" i="4"/>
  <c r="Q67" i="4" s="1"/>
  <c r="Q191" i="4" s="1"/>
  <c r="O48" i="4"/>
  <c r="N48" i="4"/>
  <c r="N67" i="4" s="1"/>
  <c r="O47" i="4"/>
  <c r="X47" i="4" s="1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1" i="4"/>
  <c r="P30" i="4"/>
  <c r="P29" i="4"/>
  <c r="P28" i="4"/>
  <c r="P27" i="4"/>
  <c r="P26" i="4"/>
  <c r="P25" i="4"/>
  <c r="P24" i="4"/>
  <c r="P23" i="4"/>
  <c r="P22" i="4"/>
  <c r="P21" i="4"/>
  <c r="Y20" i="4"/>
  <c r="P20" i="4"/>
  <c r="Y19" i="4"/>
  <c r="P19" i="4"/>
  <c r="Y18" i="4"/>
  <c r="P18" i="4"/>
  <c r="V15" i="4"/>
  <c r="V32" i="4" s="1"/>
  <c r="U15" i="4"/>
  <c r="U32" i="4" s="1"/>
  <c r="U190" i="4" s="1"/>
  <c r="T15" i="4"/>
  <c r="R15" i="4"/>
  <c r="R32" i="4" s="1"/>
  <c r="Q15" i="4"/>
  <c r="Q32" i="4" s="1"/>
  <c r="Q190" i="4" s="1"/>
  <c r="O15" i="4"/>
  <c r="P13" i="4"/>
  <c r="P12" i="4"/>
  <c r="P11" i="4"/>
  <c r="P10" i="4"/>
  <c r="X79" i="4" l="1"/>
  <c r="X48" i="4"/>
  <c r="O189" i="4"/>
  <c r="X189" i="4" s="1"/>
  <c r="X125" i="4"/>
  <c r="O146" i="4"/>
  <c r="P157" i="4"/>
  <c r="X157" i="4"/>
  <c r="Y157" i="4" s="1"/>
  <c r="W48" i="4"/>
  <c r="Y48" i="4" s="1"/>
  <c r="Q194" i="4"/>
  <c r="W146" i="4"/>
  <c r="W193" i="4" s="1"/>
  <c r="W125" i="4"/>
  <c r="Q111" i="4"/>
  <c r="Q192" i="4" s="1"/>
  <c r="W79" i="4"/>
  <c r="N32" i="4"/>
  <c r="W15" i="4"/>
  <c r="X15" i="4"/>
  <c r="S67" i="4"/>
  <c r="Y92" i="4"/>
  <c r="Y108" i="4"/>
  <c r="P14" i="4"/>
  <c r="Y95" i="4"/>
  <c r="Y78" i="4"/>
  <c r="Y103" i="4"/>
  <c r="Y22" i="4"/>
  <c r="Y35" i="4"/>
  <c r="Y77" i="4"/>
  <c r="Y138" i="4"/>
  <c r="Y170" i="4"/>
  <c r="Y42" i="4"/>
  <c r="Y130" i="4"/>
  <c r="Y87" i="4"/>
  <c r="Y142" i="4"/>
  <c r="Y46" i="4"/>
  <c r="Y66" i="4"/>
  <c r="Y134" i="4"/>
  <c r="Y50" i="4"/>
  <c r="Y62" i="4"/>
  <c r="Y58" i="4"/>
  <c r="Y54" i="4"/>
  <c r="Y166" i="4"/>
  <c r="Y182" i="4"/>
  <c r="Y11" i="4"/>
  <c r="Y30" i="4"/>
  <c r="Y45" i="4"/>
  <c r="P48" i="4"/>
  <c r="Y53" i="4"/>
  <c r="Y61" i="4"/>
  <c r="Y69" i="4"/>
  <c r="P79" i="4"/>
  <c r="Y83" i="4"/>
  <c r="Y86" i="4"/>
  <c r="Y91" i="4"/>
  <c r="Y94" i="4"/>
  <c r="Y99" i="4"/>
  <c r="Y107" i="4"/>
  <c r="Y129" i="4"/>
  <c r="Y137" i="4"/>
  <c r="Y167" i="4"/>
  <c r="Y175" i="4"/>
  <c r="Y183" i="4"/>
  <c r="Y14" i="4"/>
  <c r="Y81" i="4"/>
  <c r="Y89" i="4"/>
  <c r="Y97" i="4"/>
  <c r="Y135" i="4"/>
  <c r="Y12" i="4"/>
  <c r="Y23" i="4"/>
  <c r="Y31" i="4"/>
  <c r="Y70" i="4"/>
  <c r="Y121" i="4"/>
  <c r="Y44" i="4"/>
  <c r="P158" i="4"/>
  <c r="Y36" i="4"/>
  <c r="Y73" i="4"/>
  <c r="P78" i="4"/>
  <c r="Y13" i="4"/>
  <c r="Y71" i="4"/>
  <c r="Y85" i="4"/>
  <c r="Y88" i="4"/>
  <c r="Y93" i="4"/>
  <c r="Y96" i="4"/>
  <c r="Y101" i="4"/>
  <c r="Y104" i="4"/>
  <c r="Y131" i="4"/>
  <c r="Y139" i="4"/>
  <c r="Y151" i="4"/>
  <c r="Y38" i="4"/>
  <c r="Y10" i="4"/>
  <c r="Y28" i="4"/>
  <c r="Y43" i="4"/>
  <c r="Y76" i="4"/>
  <c r="P124" i="4"/>
  <c r="Y133" i="4"/>
  <c r="Y141" i="4"/>
  <c r="Y152" i="4"/>
  <c r="Y155" i="4"/>
  <c r="Y162" i="4"/>
  <c r="P15" i="4"/>
  <c r="Y119" i="4"/>
  <c r="Y136" i="4"/>
  <c r="Y150" i="4"/>
  <c r="Y165" i="4"/>
  <c r="Y40" i="4"/>
  <c r="Y8" i="4"/>
  <c r="Y26" i="4"/>
  <c r="Y41" i="4"/>
  <c r="O67" i="4"/>
  <c r="X67" i="4" s="1"/>
  <c r="Y72" i="4"/>
  <c r="Y114" i="4"/>
  <c r="P125" i="4"/>
  <c r="P146" i="4" s="1"/>
  <c r="Y144" i="4"/>
  <c r="Y160" i="4"/>
  <c r="Y168" i="4"/>
  <c r="Y176" i="4"/>
  <c r="Y102" i="4"/>
  <c r="Y117" i="4"/>
  <c r="Y156" i="4"/>
  <c r="Y163" i="4"/>
  <c r="Y171" i="4"/>
  <c r="Y179" i="4"/>
  <c r="O227" i="4"/>
  <c r="Y17" i="4"/>
  <c r="Y24" i="4"/>
  <c r="Y34" i="4"/>
  <c r="Y39" i="4"/>
  <c r="Y55" i="4"/>
  <c r="Y9" i="4"/>
  <c r="Y37" i="4"/>
  <c r="Y105" i="4"/>
  <c r="Y115" i="4"/>
  <c r="Y123" i="4"/>
  <c r="Y132" i="4"/>
  <c r="Y140" i="4"/>
  <c r="Y161" i="4"/>
  <c r="Y169" i="4"/>
  <c r="Y177" i="4"/>
  <c r="Y118" i="4"/>
  <c r="Y164" i="4"/>
  <c r="Y172" i="4"/>
  <c r="Y180" i="4"/>
  <c r="Y57" i="4"/>
  <c r="Y65" i="4"/>
  <c r="Y52" i="4"/>
  <c r="Y60" i="4"/>
  <c r="Y63" i="4"/>
  <c r="Y56" i="4"/>
  <c r="Y64" i="4"/>
  <c r="Y51" i="4"/>
  <c r="Y59" i="4"/>
  <c r="Y21" i="4"/>
  <c r="Y29" i="4"/>
  <c r="Y27" i="4"/>
  <c r="Y25" i="4"/>
  <c r="S190" i="4"/>
  <c r="N191" i="4"/>
  <c r="V195" i="4"/>
  <c r="V190" i="4"/>
  <c r="N192" i="4"/>
  <c r="R195" i="4"/>
  <c r="R190" i="4"/>
  <c r="T32" i="4"/>
  <c r="P47" i="4"/>
  <c r="T67" i="4"/>
  <c r="T191" i="4" s="1"/>
  <c r="Y124" i="4"/>
  <c r="W189" i="4"/>
  <c r="Y47" i="4"/>
  <c r="O111" i="4"/>
  <c r="X111" i="4" s="1"/>
  <c r="U195" i="4"/>
  <c r="O32" i="4"/>
  <c r="P189" i="4" l="1"/>
  <c r="P194" i="4" s="1"/>
  <c r="Y125" i="4"/>
  <c r="Y146" i="4" s="1"/>
  <c r="Y193" i="4" s="1"/>
  <c r="Q195" i="4"/>
  <c r="W111" i="4"/>
  <c r="W192" i="4" s="1"/>
  <c r="P32" i="4"/>
  <c r="P190" i="4" s="1"/>
  <c r="N193" i="4"/>
  <c r="X146" i="4"/>
  <c r="X193" i="4" s="1"/>
  <c r="Y15" i="4"/>
  <c r="S191" i="4"/>
  <c r="W67" i="4"/>
  <c r="W191" i="4" s="1"/>
  <c r="W32" i="4"/>
  <c r="W190" i="4" s="1"/>
  <c r="X32" i="4"/>
  <c r="N190" i="4"/>
  <c r="Y32" i="4"/>
  <c r="Y190" i="4" s="1"/>
  <c r="X191" i="4"/>
  <c r="Y79" i="4"/>
  <c r="O193" i="4"/>
  <c r="P111" i="4"/>
  <c r="P192" i="4" s="1"/>
  <c r="O191" i="4"/>
  <c r="P67" i="4"/>
  <c r="P191" i="4" s="1"/>
  <c r="Y67" i="4"/>
  <c r="Y191" i="4" s="1"/>
  <c r="P193" i="4"/>
  <c r="S195" i="4"/>
  <c r="N194" i="4"/>
  <c r="T195" i="4"/>
  <c r="T190" i="4"/>
  <c r="O194" i="4"/>
  <c r="X194" i="4"/>
  <c r="O192" i="4"/>
  <c r="X192" i="4"/>
  <c r="N195" i="4"/>
  <c r="O190" i="4"/>
  <c r="O195" i="4"/>
  <c r="P195" i="4" l="1"/>
  <c r="X195" i="4"/>
  <c r="X190" i="4"/>
  <c r="Y111" i="4"/>
  <c r="Y192" i="4" l="1"/>
  <c r="Y185" i="4" l="1"/>
  <c r="Y148" i="4"/>
  <c r="Y154" i="4" l="1"/>
  <c r="T27" i="2"/>
  <c r="T37" i="2"/>
  <c r="T36" i="2"/>
  <c r="T34" i="2"/>
  <c r="T33" i="2"/>
  <c r="T31" i="2"/>
  <c r="T30" i="2"/>
  <c r="T28" i="2"/>
  <c r="T25" i="2"/>
  <c r="T24" i="2"/>
  <c r="Y186" i="4" l="1"/>
  <c r="Y184" i="4" l="1"/>
  <c r="Y158" i="4" l="1"/>
  <c r="Y189" i="4" s="1"/>
  <c r="Y195" i="4" s="1"/>
  <c r="W194" i="4" l="1"/>
  <c r="W195" i="4"/>
  <c r="Y194" i="4"/>
</calcChain>
</file>

<file path=xl/sharedStrings.xml><?xml version="1.0" encoding="utf-8"?>
<sst xmlns="http://schemas.openxmlformats.org/spreadsheetml/2006/main" count="851" uniqueCount="342">
  <si>
    <t>病棟</t>
  </si>
  <si>
    <t>SRC/I</t>
  </si>
  <si>
    <t>RC</t>
  </si>
  <si>
    <t>C</t>
  </si>
  <si>
    <t>立体駐車場</t>
  </si>
  <si>
    <t>ALC/-</t>
  </si>
  <si>
    <t>患者交流棟</t>
  </si>
  <si>
    <t>SBI</t>
  </si>
  <si>
    <t>RC/I</t>
  </si>
  <si>
    <t>I</t>
  </si>
  <si>
    <t>-</t>
  </si>
  <si>
    <t>バイク置場</t>
  </si>
  <si>
    <t>守衛室</t>
  </si>
  <si>
    <t>LPガス供給設備上屋</t>
  </si>
  <si>
    <t>フラグポール 3本</t>
  </si>
  <si>
    <t>構内構築物</t>
  </si>
  <si>
    <t/>
  </si>
  <si>
    <t>名称</t>
  </si>
  <si>
    <t>柱</t>
    <rPh sb="0" eb="1">
      <t>ハシラ</t>
    </rPh>
    <phoneticPr fontId="5"/>
  </si>
  <si>
    <t>外壁</t>
  </si>
  <si>
    <t>屋根</t>
  </si>
  <si>
    <t xml:space="preserve">階数 </t>
  </si>
  <si>
    <t>面積[㎡]</t>
  </si>
  <si>
    <t>備考</t>
  </si>
  <si>
    <t>付帯する昇降設備を含む</t>
  </si>
  <si>
    <t>サイクルスタンドを含む</t>
  </si>
  <si>
    <t>付帯設備を含む</t>
  </si>
  <si>
    <t>建築年
(西暦)</t>
    <phoneticPr fontId="3"/>
  </si>
  <si>
    <t>残価率</t>
    <phoneticPr fontId="3"/>
  </si>
  <si>
    <t>単価[千円/㎡]</t>
    <phoneticPr fontId="3"/>
  </si>
  <si>
    <t>建物/構築物</t>
    <rPh sb="0" eb="2">
      <t>タテモノ</t>
    </rPh>
    <rPh sb="3" eb="5">
      <t>コウチク</t>
    </rPh>
    <rPh sb="5" eb="6">
      <t>ブツ</t>
    </rPh>
    <phoneticPr fontId="3"/>
  </si>
  <si>
    <t>合計</t>
    <rPh sb="0" eb="2">
      <t>ゴウケイ</t>
    </rPh>
    <phoneticPr fontId="3"/>
  </si>
  <si>
    <t>構造</t>
    <rPh sb="0" eb="2">
      <t>コウゾウ</t>
    </rPh>
    <phoneticPr fontId="3"/>
  </si>
  <si>
    <t>本館</t>
  </si>
  <si>
    <t>SRC</t>
  </si>
  <si>
    <t>中央館</t>
  </si>
  <si>
    <t>北1号館</t>
  </si>
  <si>
    <t>北2号館</t>
  </si>
  <si>
    <t>渡り廊下棟</t>
  </si>
  <si>
    <t>託児所</t>
  </si>
  <si>
    <t>車庫棟</t>
  </si>
  <si>
    <t>新外来棟</t>
  </si>
  <si>
    <t>S</t>
  </si>
  <si>
    <t>渡り廊下（北）</t>
  </si>
  <si>
    <t>渡り廊下1</t>
  </si>
  <si>
    <t>ALC</t>
  </si>
  <si>
    <t>自転車置場1-1</t>
  </si>
  <si>
    <t>自転車置場1-2</t>
  </si>
  <si>
    <t>自転車置場1-3</t>
  </si>
  <si>
    <t>自転車置場1-6</t>
  </si>
  <si>
    <t>自転車置場2</t>
  </si>
  <si>
    <t>物販店舗</t>
  </si>
  <si>
    <t>SBS</t>
  </si>
  <si>
    <t>東1号館</t>
  </si>
  <si>
    <t>東2号館</t>
  </si>
  <si>
    <t>フラッグポール</t>
  </si>
  <si>
    <t>大阪府市共同住吉母子医療センター(南館)</t>
  </si>
  <si>
    <t>渡り廊下2</t>
  </si>
  <si>
    <t>-/ALC</t>
  </si>
  <si>
    <t>監視室</t>
  </si>
  <si>
    <t>精算機上屋</t>
  </si>
  <si>
    <t>Pr</t>
  </si>
  <si>
    <t>発券機上屋</t>
  </si>
  <si>
    <t>本館棟</t>
  </si>
  <si>
    <t>屋外通路を含む</t>
  </si>
  <si>
    <t>成人棟</t>
  </si>
  <si>
    <t>児童思春期棟</t>
  </si>
  <si>
    <t>体育館棟</t>
  </si>
  <si>
    <t>医療観察法病棟</t>
  </si>
  <si>
    <t>刀根山支援学校分教室</t>
  </si>
  <si>
    <t>ストリートギャラリー</t>
  </si>
  <si>
    <t>汚水倉庫</t>
  </si>
  <si>
    <t>ガスガバナ室</t>
  </si>
  <si>
    <t>発電機室</t>
  </si>
  <si>
    <t>車庫・ゴミ置き場</t>
  </si>
  <si>
    <t>駐輪場(1)</t>
  </si>
  <si>
    <t>駐輪場(2)</t>
  </si>
  <si>
    <t>駐輪場(3)</t>
  </si>
  <si>
    <t>駐輪場(4)</t>
  </si>
  <si>
    <t>便所</t>
  </si>
  <si>
    <t>建物に設備を含む</t>
  </si>
  <si>
    <t>上屋</t>
  </si>
  <si>
    <t>ポンプ室</t>
  </si>
  <si>
    <t>温室</t>
  </si>
  <si>
    <t>屋外作業控室1</t>
  </si>
  <si>
    <t>農機具庫1</t>
  </si>
  <si>
    <t>農機具庫2</t>
  </si>
  <si>
    <t>井水処理施設</t>
  </si>
  <si>
    <t>井水処理施設1</t>
  </si>
  <si>
    <t>倉庫(1)</t>
  </si>
  <si>
    <t>CB</t>
  </si>
  <si>
    <t>倉庫(2)</t>
  </si>
  <si>
    <t>屋外作業控室2</t>
  </si>
  <si>
    <t>駐輪場(5)</t>
  </si>
  <si>
    <t>駐輪場(6)</t>
  </si>
  <si>
    <t>フラッグポール 2本</t>
  </si>
  <si>
    <t>附属建物本館</t>
  </si>
  <si>
    <t>手術棟</t>
  </si>
  <si>
    <t>センター別館</t>
  </si>
  <si>
    <t>研究棟</t>
  </si>
  <si>
    <t>ＲＩ棟</t>
  </si>
  <si>
    <t>特別高圧受変電棟</t>
  </si>
  <si>
    <t>医療ガス棟</t>
  </si>
  <si>
    <t>医療ガスポンプ室</t>
  </si>
  <si>
    <t>焼却炉・煙突</t>
  </si>
  <si>
    <t>一般産業廃棄物保管場所</t>
  </si>
  <si>
    <t>ファミリーハウス</t>
  </si>
  <si>
    <t>渡廊下</t>
  </si>
  <si>
    <t>倉庫</t>
  </si>
  <si>
    <t>I/M</t>
  </si>
  <si>
    <t>AL</t>
  </si>
  <si>
    <t>看護士宿舎</t>
  </si>
  <si>
    <t>いずみ寮駐輪場 2棟</t>
  </si>
  <si>
    <t>歩道橋</t>
  </si>
  <si>
    <t>2019年中古取得</t>
  </si>
  <si>
    <t>構内構築物一式</t>
    <rPh sb="5" eb="7">
      <t>イッシキ</t>
    </rPh>
    <phoneticPr fontId="3"/>
  </si>
  <si>
    <t>車両運搬具一式</t>
    <rPh sb="0" eb="2">
      <t>シャリョウ</t>
    </rPh>
    <rPh sb="2" eb="4">
      <t>ウンパン</t>
    </rPh>
    <rPh sb="4" eb="5">
      <t>グ</t>
    </rPh>
    <rPh sb="5" eb="7">
      <t>イッシキ</t>
    </rPh>
    <phoneticPr fontId="4"/>
  </si>
  <si>
    <t>休止物件</t>
  </si>
  <si>
    <t>特高受変電棟</t>
  </si>
  <si>
    <t>塵芥置場</t>
  </si>
  <si>
    <t>二輪車置場1</t>
  </si>
  <si>
    <t>二輪車置場2</t>
  </si>
  <si>
    <t>二輪車置場3</t>
  </si>
  <si>
    <t>二輪車置場4</t>
  </si>
  <si>
    <t>二輪車置場5</t>
  </si>
  <si>
    <t>仮設渡廊下</t>
  </si>
  <si>
    <t>東屋</t>
  </si>
  <si>
    <t>W</t>
  </si>
  <si>
    <t>タクシー乗り場屋根</t>
  </si>
  <si>
    <t>渡り廊下上屋1</t>
  </si>
  <si>
    <t>渡り廊下上屋2</t>
  </si>
  <si>
    <t>旧汚泥処理室1</t>
  </si>
  <si>
    <t>旧汚泥処理室2</t>
  </si>
  <si>
    <t>一般廃棄物保管場所1</t>
  </si>
  <si>
    <t>I/CB</t>
  </si>
  <si>
    <t>一般廃棄物保管場所2</t>
  </si>
  <si>
    <t>旧調整槽上屋</t>
  </si>
  <si>
    <t>汚水処理場</t>
  </si>
  <si>
    <t>二輪車置場6</t>
  </si>
  <si>
    <t>真空集塵機械室</t>
    <phoneticPr fontId="3"/>
  </si>
  <si>
    <t>敷地内
番号</t>
    <rPh sb="0" eb="2">
      <t>シキチ</t>
    </rPh>
    <rPh sb="2" eb="3">
      <t>ナイ</t>
    </rPh>
    <rPh sb="4" eb="6">
      <t>バンゴウ</t>
    </rPh>
    <phoneticPr fontId="3"/>
  </si>
  <si>
    <t>I/G</t>
    <phoneticPr fontId="3"/>
  </si>
  <si>
    <t>G</t>
    <phoneticPr fontId="3"/>
  </si>
  <si>
    <t>I</t>
    <phoneticPr fontId="3"/>
  </si>
  <si>
    <t>シート</t>
    <phoneticPr fontId="3"/>
  </si>
  <si>
    <t>(50%大阪市所有)</t>
  </si>
  <si>
    <t>地下連絡通路(本館に接続)</t>
    <phoneticPr fontId="3"/>
  </si>
  <si>
    <t>駐輪場(1)</t>
    <phoneticPr fontId="3"/>
  </si>
  <si>
    <t>駐輪場(2)</t>
    <phoneticPr fontId="3"/>
  </si>
  <si>
    <t>駐輪場(3)</t>
    <phoneticPr fontId="3"/>
  </si>
  <si>
    <t>駐輪場(4)</t>
    <phoneticPr fontId="3"/>
  </si>
  <si>
    <t>通路上屋(1)</t>
    <phoneticPr fontId="3"/>
  </si>
  <si>
    <t>通路上屋(2)</t>
    <phoneticPr fontId="3"/>
  </si>
  <si>
    <t>通路上屋(3)</t>
    <phoneticPr fontId="3"/>
  </si>
  <si>
    <t>発券機上屋(1)</t>
    <phoneticPr fontId="3"/>
  </si>
  <si>
    <t>発券機上屋(2)</t>
    <phoneticPr fontId="3"/>
  </si>
  <si>
    <t>一般食堂棟(A)</t>
    <phoneticPr fontId="3"/>
  </si>
  <si>
    <t>一般食堂棟(B)</t>
    <phoneticPr fontId="3"/>
  </si>
  <si>
    <t>職員駐輪場(2棟)</t>
    <phoneticPr fontId="3"/>
  </si>
  <si>
    <t>構内構築物一式(門、へい、遊具等)</t>
    <rPh sb="5" eb="7">
      <t>イッシキ</t>
    </rPh>
    <phoneticPr fontId="3"/>
  </si>
  <si>
    <t>名称</t>
    <rPh sb="0" eb="2">
      <t>メイショウ</t>
    </rPh>
    <phoneticPr fontId="2"/>
  </si>
  <si>
    <t>作者など</t>
    <rPh sb="0" eb="2">
      <t>サクシャ</t>
    </rPh>
    <phoneticPr fontId="2"/>
  </si>
  <si>
    <t>号数</t>
    <rPh sb="0" eb="2">
      <t>ゴウスウ</t>
    </rPh>
    <phoneticPr fontId="2"/>
  </si>
  <si>
    <t>設置場所</t>
    <rPh sb="0" eb="2">
      <t>セッチ</t>
    </rPh>
    <rPh sb="2" eb="4">
      <t>バショ</t>
    </rPh>
    <phoneticPr fontId="2"/>
  </si>
  <si>
    <t>センター計</t>
    <rPh sb="4" eb="5">
      <t>ケイ</t>
    </rPh>
    <phoneticPr fontId="2"/>
  </si>
  <si>
    <t>油絵「天神祭舟渡御」</t>
    <rPh sb="0" eb="2">
      <t>アブラエ</t>
    </rPh>
    <rPh sb="3" eb="5">
      <t>テンジン</t>
    </rPh>
    <rPh sb="5" eb="6">
      <t>マツ</t>
    </rPh>
    <rPh sb="6" eb="7">
      <t>フネ</t>
    </rPh>
    <rPh sb="7" eb="8">
      <t>ワタ</t>
    </rPh>
    <rPh sb="8" eb="9">
      <t>オ</t>
    </rPh>
    <phoneticPr fontId="2"/>
  </si>
  <si>
    <t>その他</t>
    <rPh sb="2" eb="3">
      <t>タ</t>
    </rPh>
    <phoneticPr fontId="2"/>
  </si>
  <si>
    <t>耀・かがやき</t>
    <rPh sb="0" eb="1">
      <t>カガヤ</t>
    </rPh>
    <phoneticPr fontId="2"/>
  </si>
  <si>
    <t>林　正明</t>
    <rPh sb="0" eb="1">
      <t>ハヤシ</t>
    </rPh>
    <rPh sb="2" eb="4">
      <t>マサアキ</t>
    </rPh>
    <phoneticPr fontId="2"/>
  </si>
  <si>
    <t>浅春</t>
    <rPh sb="0" eb="1">
      <t>アサ</t>
    </rPh>
    <rPh sb="1" eb="2">
      <t>ハル</t>
    </rPh>
    <phoneticPr fontId="2"/>
  </si>
  <si>
    <t>美術陶板画「厳島神社」</t>
  </si>
  <si>
    <t>30㎝×70㎝</t>
  </si>
  <si>
    <t>千円</t>
    <rPh sb="0" eb="2">
      <t>センエン</t>
    </rPh>
    <phoneticPr fontId="2"/>
  </si>
  <si>
    <t>絵画｢バルセロナ人魚｣</t>
  </si>
  <si>
    <t>横165cm
縦132cm</t>
  </si>
  <si>
    <t>絵画「ハウステンボス」 2013年寄贈</t>
    <rPh sb="0" eb="2">
      <t>カイガ</t>
    </rPh>
    <rPh sb="16" eb="17">
      <t>ネン</t>
    </rPh>
    <rPh sb="17" eb="19">
      <t>キゾウ</t>
    </rPh>
    <phoneticPr fontId="2"/>
  </si>
  <si>
    <t>吉松香代子</t>
  </si>
  <si>
    <t>長谷川</t>
    <rPh sb="0" eb="3">
      <t>ハセガワ</t>
    </rPh>
    <phoneticPr fontId="2"/>
  </si>
  <si>
    <t>絵画②「閑日」</t>
  </si>
  <si>
    <t>絵画④「五月池畔」</t>
  </si>
  <si>
    <t>絵画⑤「森歌」</t>
  </si>
  <si>
    <t>絵画③「春酣」</t>
  </si>
  <si>
    <t>絵画⑦「五月」</t>
  </si>
  <si>
    <t>絵画⑥「楽園」</t>
  </si>
  <si>
    <t>水墨画黄山朝雲之図</t>
  </si>
  <si>
    <t>清水要樹</t>
    <rPh sb="0" eb="2">
      <t>シミズ</t>
    </rPh>
    <rPh sb="2" eb="3">
      <t>ヨウ</t>
    </rPh>
    <rPh sb="3" eb="4">
      <t>キ</t>
    </rPh>
    <phoneticPr fontId="2"/>
  </si>
  <si>
    <t>絵画「華」</t>
    <rPh sb="0" eb="2">
      <t>カイガ</t>
    </rPh>
    <rPh sb="3" eb="4">
      <t>ハナ</t>
    </rPh>
    <phoneticPr fontId="2"/>
  </si>
  <si>
    <t>福本けいこ</t>
    <rPh sb="0" eb="2">
      <t>フクモト</t>
    </rPh>
    <phoneticPr fontId="2"/>
  </si>
  <si>
    <t>水墨画「雨後黄山」</t>
    <rPh sb="0" eb="2">
      <t>スイボク</t>
    </rPh>
    <rPh sb="2" eb="3">
      <t>ガ</t>
    </rPh>
    <rPh sb="4" eb="5">
      <t>アメ</t>
    </rPh>
    <rPh sb="5" eb="6">
      <t>アト</t>
    </rPh>
    <rPh sb="6" eb="8">
      <t>コウザン</t>
    </rPh>
    <phoneticPr fontId="2"/>
  </si>
  <si>
    <t xml:space="preserve"> </t>
  </si>
  <si>
    <t>絵画「花と人形」</t>
    <rPh sb="0" eb="2">
      <t>カイガ</t>
    </rPh>
    <rPh sb="3" eb="4">
      <t>ハナ</t>
    </rPh>
    <rPh sb="5" eb="7">
      <t>ニンギョウ</t>
    </rPh>
    <phoneticPr fontId="2"/>
  </si>
  <si>
    <t>絵画「花」</t>
    <rPh sb="0" eb="2">
      <t>カイガ</t>
    </rPh>
    <rPh sb="3" eb="4">
      <t>ハナ</t>
    </rPh>
    <phoneticPr fontId="2"/>
  </si>
  <si>
    <t>絵画「皇帝ルドルフ２世肖像画」</t>
    <rPh sb="0" eb="2">
      <t>カイガ</t>
    </rPh>
    <rPh sb="3" eb="5">
      <t>コウテイ</t>
    </rPh>
    <rPh sb="10" eb="11">
      <t>セイ</t>
    </rPh>
    <rPh sb="11" eb="13">
      <t>ショウゾウ</t>
    </rPh>
    <rPh sb="13" eb="14">
      <t>ガ</t>
    </rPh>
    <phoneticPr fontId="2"/>
  </si>
  <si>
    <t>的羽エヴァ</t>
    <rPh sb="0" eb="2">
      <t>テキハネ</t>
    </rPh>
    <phoneticPr fontId="2"/>
  </si>
  <si>
    <t>絵画「郷愁」</t>
    <rPh sb="0" eb="2">
      <t>カイガ</t>
    </rPh>
    <rPh sb="3" eb="5">
      <t>キョウシュウ</t>
    </rPh>
    <phoneticPr fontId="2"/>
  </si>
  <si>
    <t>西川伍</t>
    <rPh sb="0" eb="2">
      <t>ニシカワ</t>
    </rPh>
    <rPh sb="2" eb="3">
      <t>ゴ</t>
    </rPh>
    <phoneticPr fontId="2"/>
  </si>
  <si>
    <t>絵画「手紙」</t>
    <rPh sb="0" eb="2">
      <t>カイガ</t>
    </rPh>
    <rPh sb="3" eb="5">
      <t>テガミ</t>
    </rPh>
    <phoneticPr fontId="2"/>
  </si>
  <si>
    <t>絵画「聖なる愛」</t>
    <rPh sb="0" eb="2">
      <t>カイガ</t>
    </rPh>
    <rPh sb="3" eb="4">
      <t>セイ</t>
    </rPh>
    <rPh sb="6" eb="7">
      <t>アイ</t>
    </rPh>
    <phoneticPr fontId="2"/>
  </si>
  <si>
    <t>ブロンズ像「母と子の詩」</t>
  </si>
  <si>
    <t>河合隆三</t>
  </si>
  <si>
    <t>彫刻「みどりのリズム」（銅像）</t>
  </si>
  <si>
    <t>　　　　　　　　　　　　　　　　　　　　　　　　　　　　　　　　　　　　</t>
  </si>
  <si>
    <t>平山郁夫作1995年製作</t>
    <phoneticPr fontId="3"/>
  </si>
  <si>
    <t>急性期・総合医療センター</t>
  </si>
  <si>
    <t>はびきの医療センター</t>
  </si>
  <si>
    <t>精神医療センター</t>
  </si>
  <si>
    <t>絵画(詳細別表)</t>
    <rPh sb="0" eb="2">
      <t>カイガ</t>
    </rPh>
    <rPh sb="3" eb="5">
      <t>ショウサイ</t>
    </rPh>
    <rPh sb="5" eb="7">
      <t>ベッピョウ</t>
    </rPh>
    <phoneticPr fontId="3"/>
  </si>
  <si>
    <t>小建物・小屋外設備一式</t>
    <rPh sb="0" eb="1">
      <t>ショウ</t>
    </rPh>
    <rPh sb="1" eb="3">
      <t>タテモノ</t>
    </rPh>
    <rPh sb="4" eb="5">
      <t>ショウ</t>
    </rPh>
    <rPh sb="5" eb="7">
      <t>オクガイ</t>
    </rPh>
    <rPh sb="7" eb="9">
      <t>セツビ</t>
    </rPh>
    <rPh sb="9" eb="11">
      <t>イッシキ</t>
    </rPh>
    <phoneticPr fontId="3"/>
  </si>
  <si>
    <t>国際がんセンター</t>
    <rPh sb="0" eb="2">
      <t>コクサイ</t>
    </rPh>
    <phoneticPr fontId="3"/>
  </si>
  <si>
    <t>母子医療センター</t>
    <rPh sb="0" eb="2">
      <t>ボシ</t>
    </rPh>
    <rPh sb="2" eb="4">
      <t>イリョウ</t>
    </rPh>
    <phoneticPr fontId="3"/>
  </si>
  <si>
    <t>大阪国際がんセンター　 敷地内合計</t>
    <phoneticPr fontId="2"/>
  </si>
  <si>
    <t>大阪急性期・総合医療センター　 敷地内合計</t>
    <phoneticPr fontId="3"/>
  </si>
  <si>
    <t>大阪精神医療センター　 敷地内合計</t>
    <phoneticPr fontId="3"/>
  </si>
  <si>
    <t>大阪母子医療センター　 敷地内合計</t>
    <phoneticPr fontId="3"/>
  </si>
  <si>
    <t>大阪はびきの医療センター　 敷地内合計</t>
    <phoneticPr fontId="3"/>
  </si>
  <si>
    <t>構造
級別</t>
    <rPh sb="0" eb="2">
      <t>コウゾウ</t>
    </rPh>
    <rPh sb="3" eb="5">
      <t>キュウベツ</t>
    </rPh>
    <phoneticPr fontId="2"/>
  </si>
  <si>
    <t>B2/13</t>
    <phoneticPr fontId="2"/>
  </si>
  <si>
    <t>B1/6</t>
    <phoneticPr fontId="2"/>
  </si>
  <si>
    <t>B1/12</t>
    <phoneticPr fontId="2"/>
  </si>
  <si>
    <t>B1/3</t>
    <phoneticPr fontId="2"/>
  </si>
  <si>
    <t>B1/1</t>
    <phoneticPr fontId="2"/>
  </si>
  <si>
    <t>B2/5</t>
    <phoneticPr fontId="2"/>
  </si>
  <si>
    <t>B1/2</t>
    <phoneticPr fontId="2"/>
  </si>
  <si>
    <t>敷地番号</t>
    <rPh sb="0" eb="2">
      <t>シキチ</t>
    </rPh>
    <rPh sb="2" eb="4">
      <t>バンゴウ</t>
    </rPh>
    <phoneticPr fontId="3"/>
  </si>
  <si>
    <t>敷地
番号</t>
    <rPh sb="3" eb="5">
      <t>バンゴウ</t>
    </rPh>
    <phoneticPr fontId="3"/>
  </si>
  <si>
    <t>保険金額(価格)
[千円]</t>
    <rPh sb="0" eb="2">
      <t>ホケン</t>
    </rPh>
    <rPh sb="2" eb="4">
      <t>キンガク</t>
    </rPh>
    <rPh sb="5" eb="7">
      <t>カカク</t>
    </rPh>
    <rPh sb="10" eb="12">
      <t>センエン</t>
    </rPh>
    <phoneticPr fontId="2"/>
  </si>
  <si>
    <t>ボード系サイディング</t>
    <rPh sb="3" eb="4">
      <t>ケイ</t>
    </rPh>
    <phoneticPr fontId="4"/>
  </si>
  <si>
    <t>鉄板系サイディング</t>
    <rPh sb="0" eb="2">
      <t>テッパン</t>
    </rPh>
    <rPh sb="2" eb="3">
      <t>ケイ</t>
    </rPh>
    <phoneticPr fontId="4"/>
  </si>
  <si>
    <t>モルタル</t>
  </si>
  <si>
    <t>スレート</t>
  </si>
  <si>
    <t>プラスチック系材料</t>
    <rPh sb="6" eb="7">
      <t>ケイ</t>
    </rPh>
    <rPh sb="7" eb="9">
      <t>ザイリョウ</t>
    </rPh>
    <phoneticPr fontId="4"/>
  </si>
  <si>
    <t>強化プラスチック</t>
    <rPh sb="0" eb="2">
      <t>キョウカ</t>
    </rPh>
    <phoneticPr fontId="4"/>
  </si>
  <si>
    <t>吹抜け</t>
    <rPh sb="0" eb="2">
      <t>フキヌ</t>
    </rPh>
    <phoneticPr fontId="4"/>
  </si>
  <si>
    <t>軽量気泡コンクリート</t>
    <rPh sb="0" eb="2">
      <t>ケイリョウ</t>
    </rPh>
    <rPh sb="2" eb="4">
      <t>キホウ</t>
    </rPh>
    <phoneticPr fontId="3"/>
  </si>
  <si>
    <t>SRC;鉄骨鉄筋コンクリート,RC;鉄筋コンクリート,C;コンクリート,耐I;鉄骨耐火被覆.I;鉄骨または鉄板,SBI;鉄板系サイディング,SBS;ボード系サイディング,ALC;軽量気泡コンクリート,S;スレート,W;木骨または木板</t>
    <rPh sb="4" eb="6">
      <t>テッコツ</t>
    </rPh>
    <rPh sb="6" eb="8">
      <t>テッキン</t>
    </rPh>
    <rPh sb="18" eb="20">
      <t>テッキン</t>
    </rPh>
    <rPh sb="36" eb="37">
      <t>タイ</t>
    </rPh>
    <rPh sb="43" eb="45">
      <t>タイカ</t>
    </rPh>
    <rPh sb="48" eb="50">
      <t>テッコツ</t>
    </rPh>
    <rPh sb="53" eb="55">
      <t>テッパン</t>
    </rPh>
    <rPh sb="60" eb="62">
      <t>テッパン</t>
    </rPh>
    <rPh sb="62" eb="63">
      <t>ケイ</t>
    </rPh>
    <rPh sb="77" eb="78">
      <t>ケイ</t>
    </rPh>
    <rPh sb="89" eb="91">
      <t>ケイリョウ</t>
    </rPh>
    <rPh sb="91" eb="93">
      <t>キホウ</t>
    </rPh>
    <rPh sb="109" eb="111">
      <t>モッコツ</t>
    </rPh>
    <rPh sb="114" eb="115">
      <t>モク</t>
    </rPh>
    <rPh sb="115" eb="116">
      <t>イタ</t>
    </rPh>
    <phoneticPr fontId="3"/>
  </si>
  <si>
    <t>急性期C会議室</t>
    <rPh sb="0" eb="3">
      <t>キュウセイキ</t>
    </rPh>
    <rPh sb="4" eb="7">
      <t>カイギシツ</t>
    </rPh>
    <phoneticPr fontId="2"/>
  </si>
  <si>
    <t>急性期C院長室</t>
    <rPh sb="0" eb="3">
      <t>キュウセイキ</t>
    </rPh>
    <rPh sb="4" eb="7">
      <t>インチョウシツ</t>
    </rPh>
    <phoneticPr fontId="2"/>
  </si>
  <si>
    <t>急性期本館1階ロビー</t>
    <rPh sb="0" eb="3">
      <t>キュウセイキ</t>
    </rPh>
    <rPh sb="3" eb="5">
      <t>ホンカン</t>
    </rPh>
    <rPh sb="6" eb="7">
      <t>カイ</t>
    </rPh>
    <phoneticPr fontId="2"/>
  </si>
  <si>
    <t>精神医療C管理棟１階</t>
    <rPh sb="0" eb="2">
      <t>セイシン</t>
    </rPh>
    <rPh sb="2" eb="4">
      <t>イリョウ</t>
    </rPh>
    <rPh sb="5" eb="7">
      <t>カンリ</t>
    </rPh>
    <rPh sb="7" eb="8">
      <t>トウ</t>
    </rPh>
    <rPh sb="9" eb="10">
      <t>カイ</t>
    </rPh>
    <phoneticPr fontId="2"/>
  </si>
  <si>
    <t>母子C本館地階</t>
    <rPh sb="0" eb="2">
      <t>ボシ</t>
    </rPh>
    <rPh sb="3" eb="5">
      <t>ホンカン</t>
    </rPh>
    <rPh sb="5" eb="7">
      <t>チカイ</t>
    </rPh>
    <phoneticPr fontId="2"/>
  </si>
  <si>
    <t>母子C研究棟</t>
    <rPh sb="0" eb="2">
      <t>ボシ</t>
    </rPh>
    <rPh sb="3" eb="5">
      <t>ケンキュウ</t>
    </rPh>
    <rPh sb="5" eb="6">
      <t>トウ</t>
    </rPh>
    <phoneticPr fontId="2"/>
  </si>
  <si>
    <t>母子C本館</t>
    <rPh sb="0" eb="2">
      <t>ボシ</t>
    </rPh>
    <rPh sb="3" eb="5">
      <t>ホンカン</t>
    </rPh>
    <phoneticPr fontId="2"/>
  </si>
  <si>
    <t>母子C敷地内</t>
    <rPh sb="0" eb="2">
      <t>ボシ</t>
    </rPh>
    <phoneticPr fontId="2"/>
  </si>
  <si>
    <t>母子C管理棟２階廊下</t>
    <rPh sb="0" eb="2">
      <t>ボシ</t>
    </rPh>
    <rPh sb="3" eb="5">
      <t>カンリ</t>
    </rPh>
    <rPh sb="5" eb="6">
      <t>トウ</t>
    </rPh>
    <rPh sb="7" eb="8">
      <t>カイ</t>
    </rPh>
    <rPh sb="8" eb="10">
      <t>ロウカ</t>
    </rPh>
    <phoneticPr fontId="2"/>
  </si>
  <si>
    <t>平山郁夫1995年製作</t>
    <phoneticPr fontId="3"/>
  </si>
  <si>
    <t>SBS</t>
    <phoneticPr fontId="3"/>
  </si>
  <si>
    <t>SBI</t>
    <phoneticPr fontId="3"/>
  </si>
  <si>
    <t>MCB</t>
    <phoneticPr fontId="3"/>
  </si>
  <si>
    <t>ALC</t>
    <phoneticPr fontId="3"/>
  </si>
  <si>
    <t>S</t>
    <phoneticPr fontId="3"/>
  </si>
  <si>
    <t>Pr</t>
    <phoneticPr fontId="3"/>
  </si>
  <si>
    <t>FRP</t>
    <phoneticPr fontId="3"/>
  </si>
  <si>
    <t>Molded Concrete Board</t>
  </si>
  <si>
    <t>M</t>
    <phoneticPr fontId="3"/>
  </si>
  <si>
    <t>成型コンクリート板</t>
    <rPh sb="0" eb="2">
      <t>セイケイ</t>
    </rPh>
    <rPh sb="8" eb="9">
      <t>イタ</t>
    </rPh>
    <phoneticPr fontId="4"/>
  </si>
  <si>
    <t>軽量コンクリート</t>
    <rPh sb="0" eb="2">
      <t>ケイリョウ</t>
    </rPh>
    <phoneticPr fontId="4"/>
  </si>
  <si>
    <t>Autoclaved Lightweight aerated Concrete</t>
    <phoneticPr fontId="3"/>
  </si>
  <si>
    <t>Fiber Reinforced Plastics</t>
    <phoneticPr fontId="3"/>
  </si>
  <si>
    <t>GFRP＝Glass Fiber Reinforced Plastics＝ガラス繊維強化プラスチック（ガラス繊維強化樹脂）</t>
  </si>
  <si>
    <t>CFRP＝Carbon Fiber Reinforced Plastics＝カーボン繊維強化プラスチック</t>
  </si>
  <si>
    <t>（カーボン繊維強化樹脂　炭素繊維強化プラスチック　炭素繊維強化樹脂）</t>
  </si>
  <si>
    <t>Steel Reinforced Concrete</t>
  </si>
  <si>
    <t>大阪国際がんセンター（大阪府大阪市中央区大手前3-1-69）</t>
    <phoneticPr fontId="2"/>
  </si>
  <si>
    <t>敷地内合計</t>
  </si>
  <si>
    <t>大阪急性期・総合医療センター（大阪府大阪市住吉区万代東3-1-56）</t>
    <phoneticPr fontId="2"/>
  </si>
  <si>
    <t>大阪精神医療センター（大阪府枚方市宮之阪3-16-21）</t>
    <phoneticPr fontId="2"/>
  </si>
  <si>
    <t>大阪母子医療センター（大阪府和泉市室堂840）</t>
    <phoneticPr fontId="2"/>
  </si>
  <si>
    <t>大阪はびきの医療センター（大阪府羽曳野市はびきの3-7-1）</t>
    <phoneticPr fontId="2"/>
  </si>
  <si>
    <t>（小建物・小屋外設備明細）</t>
    <rPh sb="1" eb="2">
      <t>ショウ</t>
    </rPh>
    <rPh sb="2" eb="4">
      <t>タテモノ</t>
    </rPh>
    <rPh sb="5" eb="6">
      <t>ショウ</t>
    </rPh>
    <rPh sb="6" eb="8">
      <t>オクガイ</t>
    </rPh>
    <rPh sb="8" eb="10">
      <t>セツビ</t>
    </rPh>
    <rPh sb="10" eb="12">
      <t>メイサイ</t>
    </rPh>
    <phoneticPr fontId="2"/>
  </si>
  <si>
    <t>構内屋外設備装置一式</t>
    <rPh sb="0" eb="2">
      <t>コウナイ</t>
    </rPh>
    <rPh sb="2" eb="4">
      <t>オクガイ</t>
    </rPh>
    <rPh sb="4" eb="6">
      <t>セツビ</t>
    </rPh>
    <rPh sb="6" eb="8">
      <t>ソウチ</t>
    </rPh>
    <rPh sb="8" eb="10">
      <t>イッシキ</t>
    </rPh>
    <phoneticPr fontId="5"/>
  </si>
  <si>
    <t>構内屋外設備装置一式</t>
    <phoneticPr fontId="4"/>
  </si>
  <si>
    <t>地方独立行政法人大阪府立病院機構様 合計</t>
    <rPh sb="18" eb="20">
      <t>ゴウケイ</t>
    </rPh>
    <phoneticPr fontId="3"/>
  </si>
  <si>
    <t>建物全体の価額。50%大阪市民病院機構所有。</t>
    <rPh sb="13" eb="15">
      <t>シミン</t>
    </rPh>
    <rPh sb="15" eb="17">
      <t>ビョウイン</t>
    </rPh>
    <rPh sb="17" eb="19">
      <t>キコウ</t>
    </rPh>
    <phoneticPr fontId="2"/>
  </si>
  <si>
    <t>50%大阪市民病院機構所有資産を含む</t>
    <rPh sb="3" eb="5">
      <t>オオサカ</t>
    </rPh>
    <rPh sb="5" eb="11">
      <t>シミンビョウインキコウ</t>
    </rPh>
    <rPh sb="11" eb="13">
      <t>ショユウ</t>
    </rPh>
    <rPh sb="13" eb="15">
      <t>シサン</t>
    </rPh>
    <rPh sb="16" eb="17">
      <t>フク</t>
    </rPh>
    <phoneticPr fontId="2"/>
  </si>
  <si>
    <t>建物</t>
    <rPh sb="0" eb="2">
      <t>タテモノ</t>
    </rPh>
    <phoneticPr fontId="2"/>
  </si>
  <si>
    <t>設備・備品等</t>
    <rPh sb="0" eb="2">
      <t>セツビ</t>
    </rPh>
    <rPh sb="3" eb="5">
      <t>ビヒン</t>
    </rPh>
    <rPh sb="5" eb="6">
      <t>ナド</t>
    </rPh>
    <phoneticPr fontId="2"/>
  </si>
  <si>
    <t>合計</t>
    <rPh sb="0" eb="2">
      <t>ゴウケイ</t>
    </rPh>
    <phoneticPr fontId="2"/>
  </si>
  <si>
    <t>中央渡り廊下2</t>
    <phoneticPr fontId="2"/>
  </si>
  <si>
    <t>新　保険金額</t>
    <rPh sb="0" eb="1">
      <t>シン</t>
    </rPh>
    <rPh sb="2" eb="6">
      <t>ホケンキンガク</t>
    </rPh>
    <phoneticPr fontId="2"/>
  </si>
  <si>
    <t>増減（R07年度応当日精算）</t>
    <rPh sb="0" eb="2">
      <t>ゾウゲン</t>
    </rPh>
    <rPh sb="6" eb="8">
      <t>ネンド</t>
    </rPh>
    <rPh sb="8" eb="11">
      <t>オウトウビ</t>
    </rPh>
    <rPh sb="11" eb="13">
      <t>セイサン</t>
    </rPh>
    <phoneticPr fontId="2"/>
  </si>
  <si>
    <t>放射線治療棟</t>
    <phoneticPr fontId="2"/>
  </si>
  <si>
    <t>倉庫(3)</t>
    <rPh sb="0" eb="2">
      <t>ソウコ</t>
    </rPh>
    <phoneticPr fontId="3"/>
  </si>
  <si>
    <t>保険始期：令和8年4月1日</t>
    <rPh sb="0" eb="2">
      <t>ホケン</t>
    </rPh>
    <rPh sb="2" eb="4">
      <t>シキ</t>
    </rPh>
    <rPh sb="5" eb="7">
      <t>レイワ</t>
    </rPh>
    <rPh sb="8" eb="9">
      <t>ネン</t>
    </rPh>
    <rPh sb="10" eb="11">
      <t>ツキ</t>
    </rPh>
    <rPh sb="12" eb="13">
      <t>ヒ</t>
    </rPh>
    <phoneticPr fontId="2"/>
  </si>
  <si>
    <t>増減（R09年度応当日精算）</t>
    <rPh sb="0" eb="2">
      <t>ゾウゲン</t>
    </rPh>
    <rPh sb="6" eb="8">
      <t>ネンド</t>
    </rPh>
    <rPh sb="8" eb="11">
      <t>オウトウビ</t>
    </rPh>
    <rPh sb="11" eb="13">
      <t>セイサン</t>
    </rPh>
    <phoneticPr fontId="2"/>
  </si>
  <si>
    <t>増減（R10年度応当日精算）</t>
    <rPh sb="0" eb="2">
      <t>ゾウゲン</t>
    </rPh>
    <rPh sb="6" eb="8">
      <t>ネンド</t>
    </rPh>
    <rPh sb="8" eb="11">
      <t>オウトウビ</t>
    </rPh>
    <rPh sb="11" eb="13">
      <t>セイサン</t>
    </rPh>
    <phoneticPr fontId="2"/>
  </si>
  <si>
    <t>5～7階大阪府所有。保険金額に大阪府所有分は含まず。
床面積は大阪府所有分を含む。</t>
    <rPh sb="10" eb="14">
      <t>ホケンキンガク</t>
    </rPh>
    <rPh sb="27" eb="30">
      <t>ユカメンセキ</t>
    </rPh>
    <rPh sb="31" eb="34">
      <t>オオサカフ</t>
    </rPh>
    <rPh sb="34" eb="36">
      <t>ショユウ</t>
    </rPh>
    <rPh sb="36" eb="37">
      <t>ブン</t>
    </rPh>
    <rPh sb="38" eb="39">
      <t>フク</t>
    </rPh>
    <phoneticPr fontId="2"/>
  </si>
  <si>
    <t>保険金額 [時価] [千円]</t>
    <rPh sb="0" eb="4">
      <t>ホケンキンガク</t>
    </rPh>
    <rPh sb="6" eb="8">
      <t>ジカ</t>
    </rPh>
    <phoneticPr fontId="3"/>
  </si>
  <si>
    <t>保険終期：令和11年3月31日（3年間）</t>
    <rPh sb="0" eb="2">
      <t>ホケン</t>
    </rPh>
    <rPh sb="2" eb="4">
      <t>シュウキ</t>
    </rPh>
    <rPh sb="5" eb="7">
      <t>レイワ</t>
    </rPh>
    <rPh sb="9" eb="10">
      <t>ネン</t>
    </rPh>
    <rPh sb="11" eb="12">
      <t>ツキ</t>
    </rPh>
    <rPh sb="14" eb="15">
      <t>ヒ</t>
    </rPh>
    <rPh sb="17" eb="19">
      <t>ネンカン</t>
    </rPh>
    <phoneticPr fontId="2"/>
  </si>
  <si>
    <t>便所を含む</t>
    <rPh sb="0" eb="2">
      <t>ベンジョ</t>
    </rPh>
    <rPh sb="3" eb="4">
      <t>フク</t>
    </rPh>
    <phoneticPr fontId="3"/>
  </si>
  <si>
    <t>I</t>
    <phoneticPr fontId="3"/>
  </si>
  <si>
    <t>RC</t>
    <phoneticPr fontId="3"/>
  </si>
  <si>
    <t>C</t>
    <phoneticPr fontId="3"/>
  </si>
  <si>
    <t>休止物件</t>
    <rPh sb="0" eb="4">
      <t>キュウシブッケン</t>
    </rPh>
    <phoneticPr fontId="3"/>
  </si>
  <si>
    <t>構外1</t>
    <rPh sb="0" eb="2">
      <t>コウガイ</t>
    </rPh>
    <phoneticPr fontId="3"/>
  </si>
  <si>
    <t>構外2</t>
    <rPh sb="0" eb="2">
      <t>コウガイ</t>
    </rPh>
    <phoneticPr fontId="3"/>
  </si>
  <si>
    <t>管理診療棟（A~E棟）</t>
    <rPh sb="9" eb="10">
      <t>トウ</t>
    </rPh>
    <phoneticPr fontId="2"/>
  </si>
  <si>
    <t>旧放射線治療棟</t>
    <rPh sb="0" eb="1">
      <t>キュウ</t>
    </rPh>
    <phoneticPr fontId="3"/>
  </si>
  <si>
    <t>新病院棟、リニアック棟</t>
    <rPh sb="0" eb="3">
      <t>シンビョウイン</t>
    </rPh>
    <rPh sb="3" eb="4">
      <t>トウ</t>
    </rPh>
    <rPh sb="10" eb="11">
      <t>トウ</t>
    </rPh>
    <phoneticPr fontId="2"/>
  </si>
  <si>
    <t>RC/ALC</t>
    <phoneticPr fontId="2"/>
  </si>
  <si>
    <t>C</t>
    <phoneticPr fontId="2"/>
  </si>
  <si>
    <t>B1/6</t>
    <phoneticPr fontId="3"/>
  </si>
  <si>
    <t>感染症センター</t>
    <rPh sb="0" eb="3">
      <t>カンセンショウ</t>
    </rPh>
    <phoneticPr fontId="3"/>
  </si>
  <si>
    <t>2023年改修</t>
    <rPh sb="4" eb="5">
      <t>ネン</t>
    </rPh>
    <rPh sb="5" eb="7">
      <t>カイシュウ</t>
    </rPh>
    <phoneticPr fontId="3"/>
  </si>
  <si>
    <t>CB</t>
    <phoneticPr fontId="3"/>
  </si>
  <si>
    <t>解体予定</t>
    <rPh sb="0" eb="4">
      <t>カイタイヨテイ</t>
    </rPh>
    <phoneticPr fontId="3"/>
  </si>
  <si>
    <t>休止物件</t>
    <phoneticPr fontId="3"/>
  </si>
  <si>
    <t>玄関上屋</t>
    <rPh sb="0" eb="4">
      <t>ゲンカンウワヤ</t>
    </rPh>
    <phoneticPr fontId="3"/>
  </si>
  <si>
    <t>I</t>
    <phoneticPr fontId="29"/>
  </si>
  <si>
    <t>-</t>
    <phoneticPr fontId="29"/>
  </si>
  <si>
    <t>I</t>
    <phoneticPr fontId="2"/>
  </si>
  <si>
    <t>通路上屋</t>
    <rPh sb="0" eb="2">
      <t>ツウロ</t>
    </rPh>
    <rPh sb="2" eb="4">
      <t>ウワヤ</t>
    </rPh>
    <phoneticPr fontId="3"/>
  </si>
  <si>
    <t>-</t>
    <phoneticPr fontId="3"/>
  </si>
  <si>
    <t>駐車場管理室</t>
    <rPh sb="0" eb="3">
      <t>チュウシャジョウ</t>
    </rPh>
    <rPh sb="3" eb="6">
      <t>カンリシツ</t>
    </rPh>
    <phoneticPr fontId="3"/>
  </si>
  <si>
    <t>廃棄物保管倉庫</t>
    <rPh sb="0" eb="7">
      <t>ハイキブツホカンソウコ</t>
    </rPh>
    <phoneticPr fontId="3"/>
  </si>
  <si>
    <t>大阪はびきの医療C</t>
    <rPh sb="0" eb="2">
      <t>オオサカ</t>
    </rPh>
    <rPh sb="6" eb="8">
      <t>イリョウ</t>
    </rPh>
    <phoneticPr fontId="2"/>
  </si>
  <si>
    <t>機械設備・什器備品</t>
    <rPh sb="0" eb="2">
      <t>キカイ</t>
    </rPh>
    <rPh sb="2" eb="4">
      <t>セツビ</t>
    </rPh>
    <rPh sb="5" eb="9">
      <t>ジュウキビヒン</t>
    </rPh>
    <phoneticPr fontId="3"/>
  </si>
  <si>
    <t>構内機械・器具工具・什器備品一式</t>
    <rPh sb="0" eb="2">
      <t>コウナイ</t>
    </rPh>
    <rPh sb="2" eb="4">
      <t>キカイ</t>
    </rPh>
    <rPh sb="5" eb="7">
      <t>キグ</t>
    </rPh>
    <rPh sb="7" eb="9">
      <t>コウグ</t>
    </rPh>
    <rPh sb="10" eb="12">
      <t>ジュウキ</t>
    </rPh>
    <rPh sb="12" eb="14">
      <t>ビヒン</t>
    </rPh>
    <rPh sb="14" eb="16">
      <t>イッシキ</t>
    </rPh>
    <phoneticPr fontId="5"/>
  </si>
  <si>
    <t>構内機械・器具工具・什器備品一式</t>
    <rPh sb="2" eb="4">
      <t>キカイ</t>
    </rPh>
    <rPh sb="5" eb="7">
      <t>キグ</t>
    </rPh>
    <rPh sb="7" eb="9">
      <t>コウグ</t>
    </rPh>
    <rPh sb="10" eb="12">
      <t>ジュウキ</t>
    </rPh>
    <rPh sb="12" eb="14">
      <t>ビヒン</t>
    </rPh>
    <rPh sb="14" eb="16">
      <t>イッシキ</t>
    </rPh>
    <phoneticPr fontId="5"/>
  </si>
  <si>
    <t>旧病棟</t>
    <rPh sb="0" eb="1">
      <t>キュウ</t>
    </rPh>
    <phoneticPr fontId="3"/>
  </si>
  <si>
    <r>
      <t>SRC/</t>
    </r>
    <r>
      <rPr>
        <sz val="10"/>
        <rFont val="游明朝"/>
        <family val="1"/>
        <charset val="128"/>
      </rPr>
      <t>耐</t>
    </r>
    <r>
      <rPr>
        <sz val="10"/>
        <rFont val="Trebuchet MS"/>
        <family val="2"/>
      </rPr>
      <t>I</t>
    </r>
  </si>
  <si>
    <r>
      <rPr>
        <sz val="10"/>
        <rFont val="游明朝"/>
        <family val="1"/>
        <charset val="128"/>
      </rPr>
      <t>耐</t>
    </r>
    <r>
      <rPr>
        <sz val="10"/>
        <rFont val="Trebuchet MS"/>
        <family val="2"/>
      </rPr>
      <t>I</t>
    </r>
  </si>
  <si>
    <r>
      <rPr>
        <sz val="10"/>
        <rFont val="游明朝"/>
        <family val="1"/>
        <charset val="128"/>
      </rPr>
      <t>一式</t>
    </r>
  </si>
  <si>
    <r>
      <rPr>
        <sz val="10"/>
        <rFont val="游明朝"/>
        <family val="1"/>
        <charset val="128"/>
      </rPr>
      <t>‐</t>
    </r>
    <r>
      <rPr>
        <sz val="10"/>
        <rFont val="Trebuchet MS"/>
        <family val="2"/>
      </rPr>
      <t>/</t>
    </r>
    <r>
      <rPr>
        <sz val="10"/>
        <rFont val="游明朝"/>
        <family val="1"/>
        <charset val="128"/>
      </rPr>
      <t>シート</t>
    </r>
    <phoneticPr fontId="3"/>
  </si>
  <si>
    <r>
      <t>-/</t>
    </r>
    <r>
      <rPr>
        <sz val="10"/>
        <rFont val="Trebuchet MS"/>
        <family val="1"/>
      </rPr>
      <t>G</t>
    </r>
    <phoneticPr fontId="3"/>
  </si>
  <si>
    <r>
      <t>I/</t>
    </r>
    <r>
      <rPr>
        <sz val="10"/>
        <rFont val="Trebuchet MS"/>
        <family val="1"/>
      </rPr>
      <t>G</t>
    </r>
    <phoneticPr fontId="3"/>
  </si>
  <si>
    <r>
      <t>RC/</t>
    </r>
    <r>
      <rPr>
        <sz val="10"/>
        <rFont val="ＭＳ Ｐゴシック"/>
        <family val="2"/>
        <charset val="128"/>
      </rPr>
      <t>耐</t>
    </r>
    <r>
      <rPr>
        <sz val="10"/>
        <rFont val="Trebuchet MS"/>
        <family val="2"/>
      </rPr>
      <t>I</t>
    </r>
    <rPh sb="3" eb="4">
      <t>タイ</t>
    </rPh>
    <phoneticPr fontId="2"/>
  </si>
  <si>
    <r>
      <rPr>
        <sz val="10"/>
        <rFont val="游明朝"/>
        <family val="2"/>
        <charset val="128"/>
      </rPr>
      <t>-/</t>
    </r>
    <r>
      <rPr>
        <sz val="10"/>
        <rFont val="Trebuchet MS"/>
        <family val="2"/>
      </rPr>
      <t>I</t>
    </r>
    <phoneticPr fontId="2"/>
  </si>
  <si>
    <r>
      <t>医師公舎（</t>
    </r>
    <r>
      <rPr>
        <b/>
        <sz val="11"/>
        <rFont val="游明朝"/>
        <family val="1"/>
        <charset val="128"/>
      </rPr>
      <t>堺市南区新檜尾台三丁１番4</t>
    </r>
    <r>
      <rPr>
        <sz val="11"/>
        <rFont val="游明朝"/>
        <family val="1"/>
        <charset val="128"/>
      </rPr>
      <t>）</t>
    </r>
    <rPh sb="0" eb="4">
      <t>イシコウシャ</t>
    </rPh>
    <phoneticPr fontId="3"/>
  </si>
  <si>
    <r>
      <t>医師公舎（</t>
    </r>
    <r>
      <rPr>
        <b/>
        <sz val="11"/>
        <rFont val="游明朝"/>
        <family val="1"/>
        <charset val="128"/>
      </rPr>
      <t>堺市南区新檜尾台三丁１番1</t>
    </r>
    <r>
      <rPr>
        <sz val="11"/>
        <rFont val="游明朝"/>
        <family val="1"/>
        <charset val="128"/>
      </rPr>
      <t>）</t>
    </r>
    <rPh sb="0" eb="4">
      <t>イシコウシャ</t>
    </rPh>
    <phoneticPr fontId="3"/>
  </si>
  <si>
    <t>千円</t>
    <rPh sb="0" eb="2">
      <t>センエン</t>
    </rPh>
    <phoneticPr fontId="3"/>
  </si>
  <si>
    <t>合計</t>
    <rPh sb="0" eb="2">
      <t>ゴウケイ</t>
    </rPh>
    <phoneticPr fontId="3"/>
  </si>
  <si>
    <t>大阪国際がんセンター</t>
    <rPh sb="0" eb="2">
      <t>オオサカ</t>
    </rPh>
    <rPh sb="2" eb="4">
      <t>コクサイ</t>
    </rPh>
    <phoneticPr fontId="3"/>
  </si>
  <si>
    <t>大阪急性期・総合医療センター</t>
    <rPh sb="0" eb="2">
      <t>オオサカ</t>
    </rPh>
    <rPh sb="2" eb="5">
      <t>キュウセイキ</t>
    </rPh>
    <rPh sb="6" eb="8">
      <t>ソウゴウ</t>
    </rPh>
    <rPh sb="8" eb="10">
      <t>イリョウ</t>
    </rPh>
    <phoneticPr fontId="3"/>
  </si>
  <si>
    <t>大阪母子医療センター</t>
    <rPh sb="0" eb="2">
      <t>オオサカ</t>
    </rPh>
    <rPh sb="2" eb="4">
      <t>ボシ</t>
    </rPh>
    <rPh sb="4" eb="6">
      <t>イリョウ</t>
    </rPh>
    <phoneticPr fontId="3"/>
  </si>
  <si>
    <t>大阪はびきの医療センター</t>
    <rPh sb="0" eb="2">
      <t>オオサカ</t>
    </rPh>
    <rPh sb="6" eb="8">
      <t>イリョウ</t>
    </rPh>
    <phoneticPr fontId="3"/>
  </si>
  <si>
    <t>大阪精神医療センター</t>
    <rPh sb="0" eb="2">
      <t>オオサカ</t>
    </rPh>
    <rPh sb="2" eb="4">
      <t>セイシン</t>
    </rPh>
    <rPh sb="4" eb="6">
      <t>イリョウ</t>
    </rPh>
    <phoneticPr fontId="3"/>
  </si>
  <si>
    <t>【別表】各医療センター絵画一覧　（センターごとの合計額を「保険の対象明細書」に反映済み）</t>
    <rPh sb="1" eb="3">
      <t>ベッピョウ</t>
    </rPh>
    <rPh sb="24" eb="27">
      <t>ゴウケイガク</t>
    </rPh>
    <rPh sb="29" eb="31">
      <t>ホケン</t>
    </rPh>
    <rPh sb="32" eb="34">
      <t>タイショウ</t>
    </rPh>
    <rPh sb="36" eb="37">
      <t>ショ</t>
    </rPh>
    <phoneticPr fontId="3"/>
  </si>
  <si>
    <r>
      <rPr>
        <b/>
        <sz val="8"/>
        <color theme="1"/>
        <rFont val="Trebuchet MS"/>
        <family val="2"/>
      </rPr>
      <t>SRC</t>
    </r>
    <r>
      <rPr>
        <sz val="8"/>
        <color theme="1"/>
        <rFont val="Trebuchet MS"/>
        <family val="2"/>
      </rPr>
      <t>;</t>
    </r>
    <r>
      <rPr>
        <sz val="8"/>
        <color theme="1"/>
        <rFont val="Meiryo UI"/>
        <family val="3"/>
        <charset val="128"/>
      </rPr>
      <t>鉄骨鉄筋コンクリート</t>
    </r>
    <r>
      <rPr>
        <sz val="8"/>
        <color theme="1"/>
        <rFont val="Trebuchet MS"/>
        <family val="2"/>
      </rPr>
      <t>,</t>
    </r>
    <r>
      <rPr>
        <b/>
        <sz val="8"/>
        <color theme="1"/>
        <rFont val="Trebuchet MS"/>
        <family val="2"/>
      </rPr>
      <t>RC</t>
    </r>
    <r>
      <rPr>
        <sz val="8"/>
        <color theme="1"/>
        <rFont val="Trebuchet MS"/>
        <family val="2"/>
      </rPr>
      <t>;</t>
    </r>
    <r>
      <rPr>
        <sz val="8"/>
        <color theme="1"/>
        <rFont val="Meiryo UI"/>
        <family val="3"/>
        <charset val="128"/>
      </rPr>
      <t>鉄筋コンクリート</t>
    </r>
    <r>
      <rPr>
        <sz val="8"/>
        <color theme="1"/>
        <rFont val="Trebuchet MS"/>
        <family val="2"/>
      </rPr>
      <t>,</t>
    </r>
    <r>
      <rPr>
        <b/>
        <sz val="8"/>
        <color theme="1"/>
        <rFont val="Trebuchet MS"/>
        <family val="2"/>
      </rPr>
      <t>C</t>
    </r>
    <r>
      <rPr>
        <sz val="8"/>
        <color theme="1"/>
        <rFont val="Trebuchet MS"/>
        <family val="2"/>
      </rPr>
      <t>;</t>
    </r>
    <r>
      <rPr>
        <sz val="8"/>
        <color theme="1"/>
        <rFont val="Meiryo UI"/>
        <family val="3"/>
        <charset val="128"/>
      </rPr>
      <t>コンクリート</t>
    </r>
    <r>
      <rPr>
        <sz val="8"/>
        <color theme="1"/>
        <rFont val="Trebuchet MS"/>
        <family val="2"/>
      </rPr>
      <t>,</t>
    </r>
    <r>
      <rPr>
        <b/>
        <sz val="8"/>
        <color theme="1"/>
        <rFont val="Meiryo UI"/>
        <family val="3"/>
        <charset val="128"/>
      </rPr>
      <t>耐</t>
    </r>
    <r>
      <rPr>
        <b/>
        <sz val="8"/>
        <color theme="1"/>
        <rFont val="Trebuchet MS"/>
        <family val="2"/>
      </rPr>
      <t>I</t>
    </r>
    <r>
      <rPr>
        <sz val="8"/>
        <color theme="1"/>
        <rFont val="Trebuchet MS"/>
        <family val="2"/>
      </rPr>
      <t>;</t>
    </r>
    <r>
      <rPr>
        <sz val="8"/>
        <color theme="1"/>
        <rFont val="Meiryo UI"/>
        <family val="3"/>
        <charset val="128"/>
      </rPr>
      <t>鉄骨耐火被覆</t>
    </r>
    <r>
      <rPr>
        <sz val="8"/>
        <color theme="1"/>
        <rFont val="Trebuchet MS"/>
        <family val="2"/>
      </rPr>
      <t>,</t>
    </r>
    <r>
      <rPr>
        <b/>
        <sz val="8"/>
        <color theme="1"/>
        <rFont val="Trebuchet MS"/>
        <family val="2"/>
      </rPr>
      <t>CB</t>
    </r>
    <r>
      <rPr>
        <sz val="8"/>
        <color theme="1"/>
        <rFont val="Trebuchet MS"/>
        <family val="2"/>
      </rPr>
      <t>;</t>
    </r>
    <r>
      <rPr>
        <sz val="8"/>
        <color theme="1"/>
        <rFont val="Meiryo UI"/>
        <family val="3"/>
        <charset val="128"/>
      </rPr>
      <t>コンクリートブロック</t>
    </r>
    <r>
      <rPr>
        <sz val="8"/>
        <color theme="1"/>
        <rFont val="Trebuchet MS"/>
        <family val="2"/>
      </rPr>
      <t>,</t>
    </r>
    <r>
      <rPr>
        <b/>
        <sz val="8"/>
        <color theme="1"/>
        <rFont val="Trebuchet MS"/>
        <family val="2"/>
      </rPr>
      <t>I</t>
    </r>
    <r>
      <rPr>
        <sz val="8"/>
        <color theme="1"/>
        <rFont val="Trebuchet MS"/>
        <family val="2"/>
      </rPr>
      <t>;</t>
    </r>
    <r>
      <rPr>
        <sz val="8"/>
        <color theme="1"/>
        <rFont val="Meiryo UI"/>
        <family val="3"/>
        <charset val="128"/>
      </rPr>
      <t>鉄骨または鉄板</t>
    </r>
    <r>
      <rPr>
        <sz val="8"/>
        <color theme="1"/>
        <rFont val="Trebuchet MS"/>
        <family val="2"/>
      </rPr>
      <t>,</t>
    </r>
    <r>
      <rPr>
        <b/>
        <sz val="8"/>
        <color theme="1"/>
        <rFont val="Trebuchet MS"/>
        <family val="2"/>
      </rPr>
      <t>SBI;</t>
    </r>
    <r>
      <rPr>
        <sz val="8"/>
        <color theme="1"/>
        <rFont val="Meiryo UI"/>
        <family val="3"/>
        <charset val="128"/>
      </rPr>
      <t>鉄板系サイディング</t>
    </r>
    <r>
      <rPr>
        <sz val="8"/>
        <color theme="1"/>
        <rFont val="Trebuchet MS"/>
        <family val="2"/>
      </rPr>
      <t>,</t>
    </r>
    <r>
      <rPr>
        <b/>
        <sz val="8"/>
        <color theme="1"/>
        <rFont val="Trebuchet MS"/>
        <family val="2"/>
      </rPr>
      <t>SBS</t>
    </r>
    <r>
      <rPr>
        <sz val="8"/>
        <color theme="1"/>
        <rFont val="Trebuchet MS"/>
        <family val="2"/>
      </rPr>
      <t>;</t>
    </r>
    <r>
      <rPr>
        <sz val="8"/>
        <color theme="1"/>
        <rFont val="Meiryo UI"/>
        <family val="3"/>
        <charset val="128"/>
      </rPr>
      <t>ボード系サイディング</t>
    </r>
    <r>
      <rPr>
        <sz val="8"/>
        <color theme="1"/>
        <rFont val="Trebuchet MS"/>
        <family val="2"/>
      </rPr>
      <t>,</t>
    </r>
    <r>
      <rPr>
        <b/>
        <sz val="8"/>
        <color theme="1"/>
        <rFont val="Trebuchet MS"/>
        <family val="2"/>
      </rPr>
      <t>ALC</t>
    </r>
    <r>
      <rPr>
        <sz val="8"/>
        <color theme="1"/>
        <rFont val="Trebuchet MS"/>
        <family val="2"/>
      </rPr>
      <t>;</t>
    </r>
    <r>
      <rPr>
        <sz val="8"/>
        <color theme="1"/>
        <rFont val="Meiryo UI"/>
        <family val="3"/>
        <charset val="128"/>
      </rPr>
      <t>軽量気泡コンクリート</t>
    </r>
    <r>
      <rPr>
        <sz val="8"/>
        <color theme="1"/>
        <rFont val="Trebuchet MS"/>
        <family val="2"/>
      </rPr>
      <t>,</t>
    </r>
    <r>
      <rPr>
        <b/>
        <sz val="8"/>
        <color theme="1"/>
        <rFont val="Trebuchet MS"/>
        <family val="2"/>
      </rPr>
      <t>S</t>
    </r>
    <r>
      <rPr>
        <sz val="8"/>
        <color theme="1"/>
        <rFont val="Trebuchet MS"/>
        <family val="2"/>
      </rPr>
      <t>;</t>
    </r>
    <r>
      <rPr>
        <sz val="8"/>
        <color theme="1"/>
        <rFont val="Meiryo UI"/>
        <family val="3"/>
        <charset val="128"/>
      </rPr>
      <t>スレート</t>
    </r>
    <r>
      <rPr>
        <sz val="8"/>
        <color theme="1"/>
        <rFont val="Trebuchet MS"/>
        <family val="2"/>
      </rPr>
      <t>,</t>
    </r>
    <r>
      <rPr>
        <b/>
        <sz val="8"/>
        <color theme="1"/>
        <rFont val="Trebuchet MS"/>
        <family val="2"/>
      </rPr>
      <t>G</t>
    </r>
    <r>
      <rPr>
        <sz val="8"/>
        <color theme="1"/>
        <rFont val="Trebuchet MS"/>
        <family val="2"/>
      </rPr>
      <t>;</t>
    </r>
    <r>
      <rPr>
        <sz val="8"/>
        <color theme="1"/>
        <rFont val="Meiryo UI"/>
        <family val="3"/>
        <charset val="128"/>
      </rPr>
      <t>ガラス</t>
    </r>
    <r>
      <rPr>
        <sz val="8"/>
        <color theme="1"/>
        <rFont val="Trebuchet MS"/>
        <family val="2"/>
      </rPr>
      <t>,</t>
    </r>
    <r>
      <rPr>
        <b/>
        <sz val="8"/>
        <color theme="1"/>
        <rFont val="Trebuchet MS"/>
        <family val="2"/>
      </rPr>
      <t>W</t>
    </r>
    <r>
      <rPr>
        <sz val="8"/>
        <color theme="1"/>
        <rFont val="Trebuchet MS"/>
        <family val="2"/>
      </rPr>
      <t>;</t>
    </r>
    <r>
      <rPr>
        <sz val="8"/>
        <color theme="1"/>
        <rFont val="Meiryo UI"/>
        <family val="3"/>
        <charset val="128"/>
      </rPr>
      <t>木骨または木板</t>
    </r>
    <phoneticPr fontId="2"/>
  </si>
  <si>
    <t>通路上屋</t>
    <phoneticPr fontId="3"/>
  </si>
  <si>
    <t>パティオ休憩室</t>
    <phoneticPr fontId="3"/>
  </si>
  <si>
    <t>(入札資料３－２)</t>
    <rPh sb="1" eb="3">
      <t>ニュウサツ</t>
    </rPh>
    <rPh sb="3" eb="5">
      <t>シリョウ</t>
    </rPh>
    <phoneticPr fontId="3"/>
  </si>
  <si>
    <t>仕様書付属資料（保険対象明細書）</t>
    <rPh sb="0" eb="7">
      <t>シヨウショフゾクシリョウ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</si>
</sst>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0.0"/>
  </numFmts>
  <fonts count="50">
    <font>
      <sz val="11"/>
      <color theme="1"/>
      <name val="Yu Gothic UI"/>
      <family val="2"/>
      <charset val="128"/>
    </font>
    <font>
      <sz val="11"/>
      <color theme="1"/>
      <name val="Yu Gothic UI"/>
      <family val="2"/>
      <charset val="128"/>
    </font>
    <font>
      <sz val="18"/>
      <color theme="3"/>
      <name val="游ゴシック Light"/>
      <family val="2"/>
      <charset val="128"/>
      <scheme val="major"/>
    </font>
    <font>
      <sz val="6"/>
      <name val="Yu Gothic UI"/>
      <family val="2"/>
      <charset val="128"/>
    </font>
    <font>
      <sz val="10"/>
      <color theme="1"/>
      <name val="Yu Gothic UI"/>
      <family val="3"/>
      <charset val="128"/>
    </font>
    <font>
      <sz val="9"/>
      <color theme="1"/>
      <name val="Yu Gothic UI"/>
      <family val="3"/>
      <charset val="128"/>
    </font>
    <font>
      <sz val="11"/>
      <color theme="1"/>
      <name val="游明朝 Demibold"/>
      <family val="1"/>
      <charset val="128"/>
    </font>
    <font>
      <sz val="11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1"/>
      <name val="游明朝"/>
      <family val="1"/>
      <charset val="128"/>
    </font>
    <font>
      <sz val="6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  <font>
      <sz val="9"/>
      <color theme="1"/>
      <name val="Trebuchet MS"/>
      <family val="2"/>
    </font>
    <font>
      <sz val="9"/>
      <color theme="1"/>
      <name val="游明朝"/>
      <family val="1"/>
      <charset val="128"/>
    </font>
    <font>
      <sz val="11"/>
      <color theme="1"/>
      <name val="Gill Sans MT"/>
      <family val="2"/>
    </font>
    <font>
      <b/>
      <sz val="10"/>
      <color theme="1"/>
      <name val="Trebuchet MS"/>
      <family val="2"/>
    </font>
    <font>
      <b/>
      <sz val="10"/>
      <color theme="1"/>
      <name val="游明朝"/>
      <family val="1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Trebuchet MS"/>
      <family val="2"/>
      <charset val="128"/>
    </font>
    <font>
      <sz val="10"/>
      <color theme="1"/>
      <name val="Yu Gothic"/>
      <family val="2"/>
      <charset val="128"/>
    </font>
    <font>
      <sz val="6"/>
      <name val="游明朝"/>
      <family val="1"/>
      <charset val="128"/>
    </font>
    <font>
      <sz val="8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1"/>
      <color theme="1"/>
      <name val="游明朝 Demibold"/>
      <family val="1"/>
      <charset val="128"/>
    </font>
    <font>
      <b/>
      <sz val="11"/>
      <color theme="1"/>
      <name val="Trebuchet MS"/>
      <family val="2"/>
    </font>
    <font>
      <sz val="10"/>
      <name val="游明朝"/>
      <family val="1"/>
      <charset val="128"/>
    </font>
    <font>
      <sz val="11"/>
      <color theme="1"/>
      <name val="Trebuchet MS"/>
      <family val="2"/>
      <charset val="128"/>
    </font>
    <font>
      <sz val="6"/>
      <name val="Trebuchet MS"/>
      <family val="2"/>
      <charset val="128"/>
    </font>
    <font>
      <sz val="10"/>
      <name val="Trebuchet MS"/>
      <family val="2"/>
    </font>
    <font>
      <sz val="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1"/>
      <name val="Trebuchet MS"/>
      <family val="2"/>
    </font>
    <font>
      <sz val="11"/>
      <name val="游明朝"/>
      <family val="1"/>
      <charset val="128"/>
    </font>
    <font>
      <sz val="11"/>
      <color theme="4" tint="-0.249977111117893"/>
      <name val="Trebuchet MS"/>
      <family val="2"/>
    </font>
    <font>
      <sz val="10"/>
      <name val="Trebuchet MS"/>
      <family val="1"/>
      <charset val="128"/>
    </font>
    <font>
      <sz val="10.5"/>
      <name val="游明朝"/>
      <family val="1"/>
      <charset val="128"/>
    </font>
    <font>
      <sz val="10"/>
      <name val="Trebuchet MS"/>
      <family val="1"/>
    </font>
    <font>
      <sz val="9"/>
      <name val="Trebuchet MS"/>
      <family val="2"/>
    </font>
    <font>
      <sz val="10"/>
      <name val="ＭＳ Ｐゴシック"/>
      <family val="2"/>
      <charset val="128"/>
    </font>
    <font>
      <sz val="10"/>
      <name val="游明朝"/>
      <family val="2"/>
      <charset val="128"/>
    </font>
    <font>
      <b/>
      <sz val="11"/>
      <name val="游明朝"/>
      <family val="1"/>
      <charset val="128"/>
    </font>
    <font>
      <sz val="8"/>
      <color theme="1"/>
      <name val="Trebuchet MS"/>
      <family val="2"/>
    </font>
    <font>
      <b/>
      <sz val="8"/>
      <color theme="1"/>
      <name val="Trebuchet MS"/>
      <family val="2"/>
    </font>
    <font>
      <b/>
      <sz val="8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38" fontId="28" fillId="0" borderId="0" applyFont="0" applyFill="0" applyBorder="0" applyAlignment="0" applyProtection="0">
      <alignment vertical="center"/>
    </xf>
  </cellStyleXfs>
  <cellXfs count="329">
    <xf numFmtId="0" fontId="0" fillId="0" borderId="0" xfId="0">
      <alignment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0" fontId="7" fillId="0" borderId="1" xfId="0" applyFont="1" applyBorder="1">
      <alignment vertical="center"/>
    </xf>
    <xf numFmtId="0" fontId="7" fillId="0" borderId="5" xfId="0" applyFont="1" applyBorder="1">
      <alignment vertical="center"/>
    </xf>
    <xf numFmtId="0" fontId="9" fillId="0" borderId="1" xfId="0" applyFont="1" applyBorder="1">
      <alignment vertical="center"/>
    </xf>
    <xf numFmtId="38" fontId="9" fillId="0" borderId="1" xfId="1" applyFont="1" applyBorder="1">
      <alignment vertical="center"/>
    </xf>
    <xf numFmtId="9" fontId="9" fillId="0" borderId="1" xfId="2" applyFont="1" applyBorder="1">
      <alignment vertical="center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40" fontId="7" fillId="0" borderId="0" xfId="1" applyNumberFormat="1" applyFont="1">
      <alignment vertical="center"/>
    </xf>
    <xf numFmtId="40" fontId="10" fillId="0" borderId="1" xfId="1" applyNumberFormat="1" applyFont="1" applyBorder="1">
      <alignment vertical="center"/>
    </xf>
    <xf numFmtId="40" fontId="9" fillId="0" borderId="1" xfId="1" applyNumberFormat="1" applyFont="1" applyBorder="1">
      <alignment vertical="center"/>
    </xf>
    <xf numFmtId="2" fontId="7" fillId="0" borderId="0" xfId="0" applyNumberFormat="1" applyFont="1">
      <alignment vertical="center"/>
    </xf>
    <xf numFmtId="2" fontId="9" fillId="0" borderId="1" xfId="0" applyNumberFormat="1" applyFont="1" applyBorder="1">
      <alignment vertical="center"/>
    </xf>
    <xf numFmtId="2" fontId="9" fillId="0" borderId="1" xfId="1" applyNumberFormat="1" applyFont="1" applyBorder="1">
      <alignment vertical="center"/>
    </xf>
    <xf numFmtId="38" fontId="9" fillId="0" borderId="1" xfId="0" applyNumberFormat="1" applyFont="1" applyBorder="1">
      <alignment vertical="center"/>
    </xf>
    <xf numFmtId="0" fontId="7" fillId="0" borderId="7" xfId="0" applyFont="1" applyBorder="1">
      <alignment vertical="center"/>
    </xf>
    <xf numFmtId="38" fontId="7" fillId="0" borderId="0" xfId="1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40" fontId="7" fillId="0" borderId="7" xfId="1" applyNumberFormat="1" applyFont="1" applyBorder="1">
      <alignment vertical="center"/>
    </xf>
    <xf numFmtId="0" fontId="11" fillId="0" borderId="8" xfId="0" applyFont="1" applyBorder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1" fillId="0" borderId="9" xfId="0" applyFont="1" applyBorder="1">
      <alignment vertical="center"/>
    </xf>
    <xf numFmtId="0" fontId="11" fillId="0" borderId="10" xfId="0" applyFont="1" applyBorder="1">
      <alignment vertical="center"/>
    </xf>
    <xf numFmtId="38" fontId="7" fillId="0" borderId="0" xfId="1" applyFont="1" applyAlignment="1">
      <alignment horizontal="center" vertical="center"/>
    </xf>
    <xf numFmtId="38" fontId="10" fillId="0" borderId="1" xfId="1" applyFont="1" applyBorder="1" applyAlignment="1">
      <alignment horizontal="center" vertical="center"/>
    </xf>
    <xf numFmtId="38" fontId="9" fillId="0" borderId="1" xfId="1" applyFont="1" applyBorder="1" applyAlignment="1">
      <alignment horizontal="center" vertical="center"/>
    </xf>
    <xf numFmtId="38" fontId="7" fillId="0" borderId="7" xfId="1" applyFont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40" fontId="7" fillId="0" borderId="0" xfId="1" applyNumberFormat="1" applyFont="1" applyBorder="1">
      <alignment vertical="center"/>
    </xf>
    <xf numFmtId="38" fontId="7" fillId="0" borderId="0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0" fontId="9" fillId="0" borderId="5" xfId="1" applyNumberFormat="1" applyFont="1" applyBorder="1">
      <alignment vertical="center"/>
    </xf>
    <xf numFmtId="38" fontId="9" fillId="0" borderId="5" xfId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38" fontId="11" fillId="0" borderId="11" xfId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Border="1">
      <alignment vertical="center"/>
    </xf>
    <xf numFmtId="38" fontId="11" fillId="0" borderId="9" xfId="1" applyFont="1" applyBorder="1">
      <alignment vertical="center"/>
    </xf>
    <xf numFmtId="0" fontId="11" fillId="0" borderId="0" xfId="0" applyFo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40" fontId="14" fillId="0" borderId="1" xfId="1" applyNumberFormat="1" applyFont="1" applyBorder="1">
      <alignment vertical="center"/>
    </xf>
    <xf numFmtId="0" fontId="8" fillId="0" borderId="1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40" fontId="7" fillId="0" borderId="5" xfId="1" applyNumberFormat="1" applyFont="1" applyBorder="1">
      <alignment vertical="center"/>
    </xf>
    <xf numFmtId="38" fontId="7" fillId="0" borderId="5" xfId="1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2" xfId="0" applyFont="1" applyBorder="1">
      <alignment vertical="center"/>
    </xf>
    <xf numFmtId="38" fontId="9" fillId="0" borderId="2" xfId="1" applyFont="1" applyBorder="1">
      <alignment vertical="center"/>
    </xf>
    <xf numFmtId="0" fontId="5" fillId="0" borderId="0" xfId="0" applyFont="1">
      <alignment vertical="center"/>
    </xf>
    <xf numFmtId="38" fontId="11" fillId="0" borderId="15" xfId="1" applyFont="1" applyBorder="1">
      <alignment vertical="center"/>
    </xf>
    <xf numFmtId="38" fontId="11" fillId="0" borderId="16" xfId="1" applyFont="1" applyBorder="1">
      <alignment vertical="center"/>
    </xf>
    <xf numFmtId="38" fontId="11" fillId="0" borderId="17" xfId="1" applyFont="1" applyBorder="1">
      <alignment vertical="center"/>
    </xf>
    <xf numFmtId="38" fontId="16" fillId="0" borderId="0" xfId="1" applyFo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0" fontId="8" fillId="0" borderId="1" xfId="1" applyNumberFormat="1" applyFont="1" applyFill="1" applyBorder="1" applyAlignment="1">
      <alignment horizontal="center" vertical="center"/>
    </xf>
    <xf numFmtId="38" fontId="8" fillId="0" borderId="3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8" fontId="8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1" xfId="0" applyFont="1" applyBorder="1" applyAlignment="1">
      <alignment horizontal="left" vertical="center"/>
    </xf>
    <xf numFmtId="0" fontId="10" fillId="4" borderId="1" xfId="0" applyFont="1" applyFill="1" applyBorder="1">
      <alignment vertical="center"/>
    </xf>
    <xf numFmtId="0" fontId="10" fillId="4" borderId="1" xfId="0" applyFont="1" applyFill="1" applyBorder="1" applyAlignment="1">
      <alignment horizontal="center" vertical="center"/>
    </xf>
    <xf numFmtId="40" fontId="10" fillId="4" borderId="1" xfId="1" applyNumberFormat="1" applyFont="1" applyFill="1" applyBorder="1">
      <alignment vertical="center"/>
    </xf>
    <xf numFmtId="38" fontId="10" fillId="4" borderId="1" xfId="1" applyFont="1" applyFill="1" applyBorder="1" applyAlignment="1">
      <alignment horizontal="center" vertical="center"/>
    </xf>
    <xf numFmtId="0" fontId="9" fillId="4" borderId="1" xfId="0" applyFont="1" applyFill="1" applyBorder="1">
      <alignment vertical="center"/>
    </xf>
    <xf numFmtId="38" fontId="9" fillId="4" borderId="1" xfId="1" applyFont="1" applyFill="1" applyBorder="1">
      <alignment vertical="center"/>
    </xf>
    <xf numFmtId="2" fontId="9" fillId="4" borderId="1" xfId="0" applyNumberFormat="1" applyFont="1" applyFill="1" applyBorder="1">
      <alignment vertical="center"/>
    </xf>
    <xf numFmtId="0" fontId="8" fillId="4" borderId="1" xfId="0" applyFont="1" applyFill="1" applyBorder="1">
      <alignment vertical="center"/>
    </xf>
    <xf numFmtId="0" fontId="22" fillId="0" borderId="1" xfId="0" applyFont="1" applyBorder="1" applyAlignment="1">
      <alignment vertical="center" wrapText="1"/>
    </xf>
    <xf numFmtId="0" fontId="23" fillId="0" borderId="1" xfId="0" applyFont="1" applyBorder="1">
      <alignment vertical="center"/>
    </xf>
    <xf numFmtId="0" fontId="6" fillId="0" borderId="0" xfId="0" applyFont="1" applyAlignment="1">
      <alignment horizontal="right" vertical="center"/>
    </xf>
    <xf numFmtId="38" fontId="9" fillId="0" borderId="0" xfId="1" applyFont="1" applyBorder="1">
      <alignment vertical="center"/>
    </xf>
    <xf numFmtId="2" fontId="9" fillId="0" borderId="0" xfId="1" applyNumberFormat="1" applyFont="1" applyBorder="1">
      <alignment vertical="center"/>
    </xf>
    <xf numFmtId="0" fontId="27" fillId="0" borderId="1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38" fontId="8" fillId="0" borderId="3" xfId="1" applyFont="1" applyFill="1" applyBorder="1" applyAlignment="1">
      <alignment horizontal="center" vertical="center" wrapText="1"/>
    </xf>
    <xf numFmtId="38" fontId="9" fillId="5" borderId="1" xfId="1" applyFont="1" applyFill="1" applyBorder="1">
      <alignment vertical="center"/>
    </xf>
    <xf numFmtId="0" fontId="7" fillId="0" borderId="0" xfId="3" applyFont="1">
      <alignment vertical="center"/>
    </xf>
    <xf numFmtId="40" fontId="30" fillId="0" borderId="1" xfId="1" applyNumberFormat="1" applyFont="1" applyBorder="1">
      <alignment vertical="center"/>
    </xf>
    <xf numFmtId="40" fontId="30" fillId="0" borderId="1" xfId="1" applyNumberFormat="1" applyFont="1" applyBorder="1" applyAlignment="1">
      <alignment vertical="center" wrapText="1"/>
    </xf>
    <xf numFmtId="38" fontId="9" fillId="0" borderId="1" xfId="1" applyFont="1" applyFill="1" applyBorder="1">
      <alignment vertical="center"/>
    </xf>
    <xf numFmtId="38" fontId="8" fillId="0" borderId="25" xfId="1" applyFont="1" applyFill="1" applyBorder="1" applyAlignment="1">
      <alignment horizontal="center" vertical="center" wrapText="1"/>
    </xf>
    <xf numFmtId="38" fontId="9" fillId="0" borderId="4" xfId="1" applyFont="1" applyBorder="1">
      <alignment vertical="center"/>
    </xf>
    <xf numFmtId="38" fontId="9" fillId="4" borderId="4" xfId="1" applyFont="1" applyFill="1" applyBorder="1">
      <alignment vertical="center"/>
    </xf>
    <xf numFmtId="38" fontId="9" fillId="0" borderId="4" xfId="0" applyNumberFormat="1" applyFont="1" applyBorder="1">
      <alignment vertical="center"/>
    </xf>
    <xf numFmtId="38" fontId="9" fillId="0" borderId="12" xfId="1" applyFont="1" applyBorder="1">
      <alignment vertical="center"/>
    </xf>
    <xf numFmtId="38" fontId="8" fillId="0" borderId="26" xfId="1" applyFont="1" applyFill="1" applyBorder="1" applyAlignment="1">
      <alignment horizontal="center" vertical="center" wrapText="1"/>
    </xf>
    <xf numFmtId="38" fontId="9" fillId="0" borderId="6" xfId="1" applyFont="1" applyBorder="1">
      <alignment vertical="center"/>
    </xf>
    <xf numFmtId="38" fontId="9" fillId="4" borderId="6" xfId="1" applyFont="1" applyFill="1" applyBorder="1">
      <alignment vertical="center"/>
    </xf>
    <xf numFmtId="9" fontId="9" fillId="0" borderId="6" xfId="2" applyFont="1" applyBorder="1">
      <alignment vertical="center"/>
    </xf>
    <xf numFmtId="38" fontId="9" fillId="0" borderId="6" xfId="0" applyNumberFormat="1" applyFont="1" applyBorder="1">
      <alignment vertical="center"/>
    </xf>
    <xf numFmtId="38" fontId="9" fillId="0" borderId="13" xfId="1" applyFont="1" applyBorder="1">
      <alignment vertical="center"/>
    </xf>
    <xf numFmtId="9" fontId="9" fillId="0" borderId="4" xfId="2" applyFont="1" applyBorder="1">
      <alignment vertical="center"/>
    </xf>
    <xf numFmtId="0" fontId="31" fillId="4" borderId="1" xfId="0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vertical="center" wrapText="1"/>
    </xf>
    <xf numFmtId="40" fontId="31" fillId="4" borderId="1" xfId="1" applyNumberFormat="1" applyFont="1" applyFill="1" applyBorder="1" applyAlignment="1">
      <alignment horizontal="center" vertical="center"/>
    </xf>
    <xf numFmtId="2" fontId="31" fillId="4" borderId="1" xfId="0" applyNumberFormat="1" applyFont="1" applyFill="1" applyBorder="1" applyAlignment="1">
      <alignment horizontal="center" vertical="center"/>
    </xf>
    <xf numFmtId="38" fontId="31" fillId="4" borderId="1" xfId="1" applyFont="1" applyFill="1" applyBorder="1" applyAlignment="1">
      <alignment horizontal="center" vertical="center" wrapText="1"/>
    </xf>
    <xf numFmtId="0" fontId="32" fillId="0" borderId="0" xfId="0" applyFont="1">
      <alignment vertical="center"/>
    </xf>
    <xf numFmtId="0" fontId="33" fillId="0" borderId="0" xfId="0" applyFont="1">
      <alignment vertical="center"/>
    </xf>
    <xf numFmtId="0" fontId="34" fillId="0" borderId="0" xfId="0" applyFont="1" applyAlignment="1">
      <alignment horizontal="center" vertical="center"/>
    </xf>
    <xf numFmtId="38" fontId="32" fillId="0" borderId="0" xfId="1" applyFont="1">
      <alignment vertical="center"/>
    </xf>
    <xf numFmtId="0" fontId="36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40" fontId="32" fillId="0" borderId="0" xfId="1" applyNumberFormat="1" applyFont="1">
      <alignment vertical="center"/>
    </xf>
    <xf numFmtId="38" fontId="32" fillId="0" borderId="0" xfId="1" applyFont="1" applyAlignment="1">
      <alignment horizontal="center" vertical="center"/>
    </xf>
    <xf numFmtId="2" fontId="32" fillId="0" borderId="0" xfId="0" applyNumberFormat="1" applyFont="1">
      <alignment vertical="center"/>
    </xf>
    <xf numFmtId="0" fontId="31" fillId="0" borderId="0" xfId="0" applyFont="1" applyAlignment="1">
      <alignment horizontal="right" vertical="center"/>
    </xf>
    <xf numFmtId="38" fontId="31" fillId="4" borderId="4" xfId="1" applyFont="1" applyFill="1" applyBorder="1" applyAlignment="1">
      <alignment horizontal="center" vertical="center" wrapText="1"/>
    </xf>
    <xf numFmtId="38" fontId="31" fillId="4" borderId="6" xfId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38" fontId="31" fillId="2" borderId="1" xfId="1" applyFont="1" applyFill="1" applyBorder="1" applyAlignment="1">
      <alignment horizontal="center" vertical="center" wrapText="1"/>
    </xf>
    <xf numFmtId="0" fontId="10" fillId="2" borderId="1" xfId="0" applyFont="1" applyFill="1" applyBorder="1">
      <alignment vertical="center"/>
    </xf>
    <xf numFmtId="0" fontId="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40" fontId="10" fillId="2" borderId="1" xfId="1" applyNumberFormat="1" applyFont="1" applyFill="1" applyBorder="1">
      <alignment vertical="center"/>
    </xf>
    <xf numFmtId="38" fontId="10" fillId="2" borderId="1" xfId="1" applyFont="1" applyFill="1" applyBorder="1" applyAlignment="1">
      <alignment horizontal="center" vertical="center"/>
    </xf>
    <xf numFmtId="0" fontId="9" fillId="2" borderId="1" xfId="0" applyFont="1" applyFill="1" applyBorder="1">
      <alignment vertical="center"/>
    </xf>
    <xf numFmtId="2" fontId="9" fillId="2" borderId="1" xfId="0" applyNumberFormat="1" applyFont="1" applyFill="1" applyBorder="1">
      <alignment vertical="center"/>
    </xf>
    <xf numFmtId="38" fontId="9" fillId="2" borderId="1" xfId="1" applyFont="1" applyFill="1" applyBorder="1">
      <alignment vertical="center"/>
    </xf>
    <xf numFmtId="38" fontId="9" fillId="2" borderId="4" xfId="1" applyFont="1" applyFill="1" applyBorder="1">
      <alignment vertical="center"/>
    </xf>
    <xf numFmtId="38" fontId="9" fillId="2" borderId="6" xfId="1" applyFont="1" applyFill="1" applyBorder="1">
      <alignment vertical="center"/>
    </xf>
    <xf numFmtId="0" fontId="8" fillId="2" borderId="1" xfId="0" applyFont="1" applyFill="1" applyBorder="1">
      <alignment vertical="center"/>
    </xf>
    <xf numFmtId="0" fontId="19" fillId="2" borderId="1" xfId="0" applyFont="1" applyFill="1" applyBorder="1">
      <alignment vertical="center"/>
    </xf>
    <xf numFmtId="2" fontId="9" fillId="2" borderId="1" xfId="1" applyNumberFormat="1" applyFont="1" applyFill="1" applyBorder="1">
      <alignment vertical="center"/>
    </xf>
    <xf numFmtId="38" fontId="37" fillId="0" borderId="1" xfId="1" applyFont="1" applyBorder="1">
      <alignment vertical="center"/>
    </xf>
    <xf numFmtId="0" fontId="11" fillId="2" borderId="1" xfId="0" applyFont="1" applyFill="1" applyBorder="1">
      <alignment vertical="center"/>
    </xf>
    <xf numFmtId="0" fontId="20" fillId="2" borderId="4" xfId="0" applyFont="1" applyFill="1" applyBorder="1">
      <alignment vertical="center"/>
    </xf>
    <xf numFmtId="176" fontId="9" fillId="0" borderId="1" xfId="0" applyNumberFormat="1" applyFont="1" applyBorder="1">
      <alignment vertical="center"/>
    </xf>
    <xf numFmtId="0" fontId="10" fillId="0" borderId="1" xfId="3" applyFont="1" applyBorder="1">
      <alignment vertical="center"/>
    </xf>
    <xf numFmtId="0" fontId="23" fillId="0" borderId="1" xfId="3" applyFont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40" fontId="9" fillId="2" borderId="1" xfId="1" applyNumberFormat="1" applyFont="1" applyFill="1" applyBorder="1">
      <alignment vertical="center"/>
    </xf>
    <xf numFmtId="38" fontId="9" fillId="2" borderId="1" xfId="1" applyFont="1" applyFill="1" applyBorder="1" applyAlignment="1">
      <alignment horizontal="center" vertical="center"/>
    </xf>
    <xf numFmtId="0" fontId="27" fillId="0" borderId="1" xfId="0" applyFont="1" applyBorder="1" applyAlignment="1">
      <alignment horizontal="right" vertical="center"/>
    </xf>
    <xf numFmtId="0" fontId="38" fillId="0" borderId="6" xfId="0" applyFont="1" applyBorder="1">
      <alignment vertical="center"/>
    </xf>
    <xf numFmtId="0" fontId="24" fillId="2" borderId="19" xfId="0" applyFont="1" applyFill="1" applyBorder="1">
      <alignment vertical="center"/>
    </xf>
    <xf numFmtId="0" fontId="24" fillId="2" borderId="20" xfId="0" applyFont="1" applyFill="1" applyBorder="1">
      <alignment vertical="center"/>
    </xf>
    <xf numFmtId="0" fontId="24" fillId="2" borderId="21" xfId="0" applyFont="1" applyFill="1" applyBorder="1">
      <alignment vertical="center"/>
    </xf>
    <xf numFmtId="0" fontId="24" fillId="2" borderId="21" xfId="0" applyFont="1" applyFill="1" applyBorder="1" applyAlignment="1">
      <alignment horizontal="center" vertical="center"/>
    </xf>
    <xf numFmtId="40" fontId="24" fillId="2" borderId="21" xfId="1" applyNumberFormat="1" applyFont="1" applyFill="1" applyBorder="1">
      <alignment vertical="center"/>
    </xf>
    <xf numFmtId="38" fontId="24" fillId="2" borderId="21" xfId="1" applyFont="1" applyFill="1" applyBorder="1" applyAlignment="1">
      <alignment horizontal="center" vertical="center"/>
    </xf>
    <xf numFmtId="0" fontId="25" fillId="2" borderId="22" xfId="0" applyFont="1" applyFill="1" applyBorder="1" applyAlignment="1">
      <alignment horizontal="right" vertical="center"/>
    </xf>
    <xf numFmtId="0" fontId="24" fillId="2" borderId="23" xfId="0" applyFont="1" applyFill="1" applyBorder="1">
      <alignment vertical="center"/>
    </xf>
    <xf numFmtId="2" fontId="26" fillId="2" borderId="23" xfId="1" applyNumberFormat="1" applyFont="1" applyFill="1" applyBorder="1">
      <alignment vertical="center"/>
    </xf>
    <xf numFmtId="38" fontId="26" fillId="2" borderId="23" xfId="1" applyFont="1" applyFill="1" applyBorder="1">
      <alignment vertical="center"/>
    </xf>
    <xf numFmtId="38" fontId="26" fillId="2" borderId="27" xfId="1" applyFont="1" applyFill="1" applyBorder="1">
      <alignment vertical="center"/>
    </xf>
    <xf numFmtId="38" fontId="26" fillId="2" borderId="28" xfId="1" applyFont="1" applyFill="1" applyBorder="1">
      <alignment vertical="center"/>
    </xf>
    <xf numFmtId="38" fontId="26" fillId="2" borderId="22" xfId="1" applyFont="1" applyFill="1" applyBorder="1">
      <alignment vertical="center"/>
    </xf>
    <xf numFmtId="0" fontId="24" fillId="2" borderId="24" xfId="0" applyFont="1" applyFill="1" applyBorder="1">
      <alignment vertical="center"/>
    </xf>
    <xf numFmtId="0" fontId="30" fillId="0" borderId="1" xfId="0" applyFont="1" applyBorder="1">
      <alignment vertical="center"/>
    </xf>
    <xf numFmtId="0" fontId="38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38" fontId="30" fillId="0" borderId="1" xfId="1" applyFont="1" applyBorder="1" applyAlignment="1">
      <alignment horizontal="center" vertical="center"/>
    </xf>
    <xf numFmtId="0" fontId="37" fillId="0" borderId="1" xfId="0" applyFont="1" applyBorder="1">
      <alignment vertical="center"/>
    </xf>
    <xf numFmtId="2" fontId="37" fillId="0" borderId="1" xfId="0" applyNumberFormat="1" applyFont="1" applyBorder="1">
      <alignment vertical="center"/>
    </xf>
    <xf numFmtId="38" fontId="37" fillId="0" borderId="4" xfId="1" applyFont="1" applyBorder="1">
      <alignment vertical="center"/>
    </xf>
    <xf numFmtId="38" fontId="37" fillId="0" borderId="6" xfId="1" applyFont="1" applyBorder="1">
      <alignment vertical="center"/>
    </xf>
    <xf numFmtId="40" fontId="30" fillId="0" borderId="1" xfId="1" applyNumberFormat="1" applyFont="1" applyBorder="1" applyAlignment="1">
      <alignment horizontal="right" vertical="center"/>
    </xf>
    <xf numFmtId="4" fontId="37" fillId="0" borderId="1" xfId="0" applyNumberFormat="1" applyFont="1" applyBorder="1">
      <alignment vertical="center"/>
    </xf>
    <xf numFmtId="177" fontId="37" fillId="0" borderId="1" xfId="0" applyNumberFormat="1" applyFont="1" applyBorder="1">
      <alignment vertical="center"/>
    </xf>
    <xf numFmtId="0" fontId="40" fillId="0" borderId="1" xfId="0" applyFont="1" applyBorder="1" applyAlignment="1">
      <alignment horizontal="center" vertical="center"/>
    </xf>
    <xf numFmtId="176" fontId="37" fillId="0" borderId="1" xfId="1" applyNumberFormat="1" applyFont="1" applyBorder="1">
      <alignment vertical="center"/>
    </xf>
    <xf numFmtId="0" fontId="41" fillId="0" borderId="1" xfId="0" applyFont="1" applyBorder="1">
      <alignment vertical="center"/>
    </xf>
    <xf numFmtId="2" fontId="37" fillId="0" borderId="1" xfId="1" applyNumberFormat="1" applyFont="1" applyBorder="1">
      <alignment vertical="center"/>
    </xf>
    <xf numFmtId="0" fontId="30" fillId="0" borderId="1" xfId="0" quotePrefix="1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2" fontId="37" fillId="0" borderId="3" xfId="0" applyNumberFormat="1" applyFont="1" applyBorder="1">
      <alignment vertical="center"/>
    </xf>
    <xf numFmtId="38" fontId="37" fillId="0" borderId="3" xfId="1" applyFont="1" applyBorder="1">
      <alignment vertical="center"/>
    </xf>
    <xf numFmtId="40" fontId="43" fillId="0" borderId="1" xfId="1" applyNumberFormat="1" applyFont="1" applyBorder="1">
      <alignment vertical="center"/>
    </xf>
    <xf numFmtId="0" fontId="30" fillId="0" borderId="1" xfId="0" applyFont="1" applyBorder="1" applyAlignment="1">
      <alignment horizontal="center" vertical="top"/>
    </xf>
    <xf numFmtId="40" fontId="30" fillId="0" borderId="1" xfId="1" applyNumberFormat="1" applyFont="1" applyFill="1" applyBorder="1">
      <alignment vertical="center"/>
    </xf>
    <xf numFmtId="38" fontId="30" fillId="0" borderId="1" xfId="1" applyFont="1" applyFill="1" applyBorder="1" applyAlignment="1">
      <alignment horizontal="center" vertical="center"/>
    </xf>
    <xf numFmtId="176" fontId="37" fillId="0" borderId="1" xfId="1" applyNumberFormat="1" applyFont="1" applyFill="1" applyBorder="1">
      <alignment vertical="center"/>
    </xf>
    <xf numFmtId="38" fontId="37" fillId="0" borderId="1" xfId="1" applyFont="1" applyFill="1" applyBorder="1">
      <alignment vertical="center"/>
    </xf>
    <xf numFmtId="2" fontId="37" fillId="0" borderId="1" xfId="1" applyNumberFormat="1" applyFont="1" applyFill="1" applyBorder="1">
      <alignment vertical="center"/>
    </xf>
    <xf numFmtId="38" fontId="37" fillId="0" borderId="4" xfId="1" applyFont="1" applyFill="1" applyBorder="1">
      <alignment vertical="center"/>
    </xf>
    <xf numFmtId="38" fontId="37" fillId="0" borderId="6" xfId="1" applyFont="1" applyFill="1" applyBorder="1">
      <alignment vertical="center"/>
    </xf>
    <xf numFmtId="38" fontId="37" fillId="5" borderId="1" xfId="1" applyFont="1" applyFill="1" applyBorder="1">
      <alignment vertical="center"/>
    </xf>
    <xf numFmtId="0" fontId="38" fillId="5" borderId="1" xfId="0" applyFont="1" applyFill="1" applyBorder="1">
      <alignment vertical="center"/>
    </xf>
    <xf numFmtId="40" fontId="30" fillId="0" borderId="1" xfId="1" applyNumberFormat="1" applyFont="1" applyFill="1" applyBorder="1" applyAlignment="1">
      <alignment horizontal="right" vertical="center"/>
    </xf>
    <xf numFmtId="0" fontId="27" fillId="0" borderId="1" xfId="0" quotePrefix="1" applyFont="1" applyBorder="1" applyAlignment="1">
      <alignment horizontal="center" vertical="center"/>
    </xf>
    <xf numFmtId="0" fontId="30" fillId="0" borderId="1" xfId="3" applyFont="1" applyBorder="1">
      <alignment vertical="center"/>
    </xf>
    <xf numFmtId="0" fontId="38" fillId="0" borderId="1" xfId="3" applyFont="1" applyBorder="1">
      <alignment vertical="center"/>
    </xf>
    <xf numFmtId="0" fontId="30" fillId="0" borderId="1" xfId="3" applyFont="1" applyBorder="1" applyAlignment="1">
      <alignment horizontal="center" vertical="center"/>
    </xf>
    <xf numFmtId="40" fontId="30" fillId="0" borderId="1" xfId="4" applyNumberFormat="1" applyFont="1" applyFill="1" applyBorder="1">
      <alignment vertical="center"/>
    </xf>
    <xf numFmtId="38" fontId="30" fillId="0" borderId="1" xfId="4" applyFont="1" applyFill="1" applyBorder="1" applyAlignment="1">
      <alignment horizontal="center" vertical="center"/>
    </xf>
    <xf numFmtId="176" fontId="37" fillId="0" borderId="1" xfId="4" applyNumberFormat="1" applyFont="1" applyFill="1" applyBorder="1">
      <alignment vertical="center"/>
    </xf>
    <xf numFmtId="2" fontId="37" fillId="0" borderId="1" xfId="4" applyNumberFormat="1" applyFont="1" applyFill="1" applyBorder="1">
      <alignment vertical="center"/>
    </xf>
    <xf numFmtId="0" fontId="38" fillId="0" borderId="4" xfId="3" applyFont="1" applyBorder="1">
      <alignment vertical="center"/>
    </xf>
    <xf numFmtId="0" fontId="38" fillId="0" borderId="6" xfId="3" applyFont="1" applyBorder="1">
      <alignment vertical="center"/>
    </xf>
    <xf numFmtId="38" fontId="37" fillId="0" borderId="1" xfId="4" applyFont="1" applyFill="1" applyBorder="1">
      <alignment vertical="center"/>
    </xf>
    <xf numFmtId="2" fontId="39" fillId="0" borderId="1" xfId="1" applyNumberFormat="1" applyFont="1" applyFill="1" applyBorder="1">
      <alignment vertical="center"/>
    </xf>
    <xf numFmtId="38" fontId="10" fillId="0" borderId="15" xfId="1" applyFont="1" applyBorder="1" applyAlignment="1">
      <alignment horizontal="right" vertical="center"/>
    </xf>
    <xf numFmtId="38" fontId="10" fillId="0" borderId="16" xfId="1" applyFont="1" applyBorder="1" applyAlignment="1">
      <alignment horizontal="right" vertical="center"/>
    </xf>
    <xf numFmtId="0" fontId="11" fillId="0" borderId="1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38" fontId="10" fillId="0" borderId="9" xfId="1" applyFont="1" applyBorder="1" applyAlignment="1">
      <alignment horizontal="right" vertical="center"/>
    </xf>
    <xf numFmtId="38" fontId="10" fillId="0" borderId="17" xfId="1" applyFont="1" applyBorder="1" applyAlignment="1">
      <alignment horizontal="right" vertical="center"/>
    </xf>
    <xf numFmtId="0" fontId="12" fillId="3" borderId="10" xfId="0" applyFont="1" applyFill="1" applyBorder="1" applyAlignment="1">
      <alignment horizontal="center" vertical="center"/>
    </xf>
    <xf numFmtId="0" fontId="11" fillId="0" borderId="29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31" xfId="0" applyFont="1" applyBorder="1">
      <alignment vertical="center"/>
    </xf>
    <xf numFmtId="38" fontId="27" fillId="0" borderId="8" xfId="1" applyFont="1" applyBorder="1" applyAlignment="1">
      <alignment horizontal="right" vertical="center"/>
    </xf>
    <xf numFmtId="0" fontId="10" fillId="0" borderId="32" xfId="0" applyFont="1" applyBorder="1" applyAlignment="1">
      <alignment horizontal="center"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0" fontId="8" fillId="0" borderId="33" xfId="0" applyFont="1" applyBorder="1">
      <alignment vertical="center"/>
    </xf>
    <xf numFmtId="0" fontId="11" fillId="0" borderId="34" xfId="0" applyFont="1" applyBorder="1" applyAlignment="1">
      <alignment horizontal="center" vertical="center"/>
    </xf>
    <xf numFmtId="0" fontId="15" fillId="0" borderId="33" xfId="0" applyFont="1" applyBorder="1" applyAlignment="1">
      <alignment horizontal="left" vertical="center"/>
    </xf>
    <xf numFmtId="0" fontId="15" fillId="0" borderId="34" xfId="0" applyFont="1" applyBorder="1" applyAlignment="1">
      <alignment horizontal="left" vertical="center"/>
    </xf>
    <xf numFmtId="40" fontId="11" fillId="0" borderId="33" xfId="1" applyNumberFormat="1" applyFont="1" applyBorder="1" applyAlignment="1">
      <alignment horizontal="left" vertical="center"/>
    </xf>
    <xf numFmtId="38" fontId="11" fillId="0" borderId="35" xfId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5" xfId="0" applyFont="1" applyBorder="1">
      <alignment vertical="center"/>
    </xf>
    <xf numFmtId="0" fontId="11" fillId="0" borderId="34" xfId="0" applyFont="1" applyBorder="1" applyAlignment="1">
      <alignment horizontal="right" vertical="center"/>
    </xf>
    <xf numFmtId="38" fontId="10" fillId="0" borderId="32" xfId="1" applyFont="1" applyBorder="1" applyAlignment="1">
      <alignment horizontal="right" vertical="center"/>
    </xf>
    <xf numFmtId="0" fontId="10" fillId="0" borderId="36" xfId="0" applyFont="1" applyBorder="1" applyAlignment="1">
      <alignment horizontal="center" vertical="center"/>
    </xf>
    <xf numFmtId="0" fontId="11" fillId="0" borderId="37" xfId="0" applyFont="1" applyBorder="1">
      <alignment vertical="center"/>
    </xf>
    <xf numFmtId="0" fontId="11" fillId="0" borderId="38" xfId="0" applyFont="1" applyBorder="1">
      <alignment vertical="center"/>
    </xf>
    <xf numFmtId="0" fontId="8" fillId="0" borderId="37" xfId="0" applyFont="1" applyBorder="1">
      <alignment vertical="center"/>
    </xf>
    <xf numFmtId="0" fontId="11" fillId="0" borderId="38" xfId="0" applyFont="1" applyBorder="1" applyAlignment="1">
      <alignment horizontal="center" vertical="center"/>
    </xf>
    <xf numFmtId="0" fontId="15" fillId="0" borderId="37" xfId="0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40" fontId="11" fillId="0" borderId="37" xfId="1" applyNumberFormat="1" applyFont="1" applyBorder="1" applyAlignment="1">
      <alignment horizontal="left" vertical="center"/>
    </xf>
    <xf numFmtId="38" fontId="11" fillId="0" borderId="39" xfId="1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39" xfId="0" applyFont="1" applyBorder="1">
      <alignment vertical="center"/>
    </xf>
    <xf numFmtId="0" fontId="11" fillId="0" borderId="38" xfId="0" applyFont="1" applyBorder="1" applyAlignment="1">
      <alignment horizontal="right" vertical="center"/>
    </xf>
    <xf numFmtId="38" fontId="10" fillId="0" borderId="36" xfId="1" applyFont="1" applyBorder="1" applyAlignment="1">
      <alignment horizontal="right" vertical="center"/>
    </xf>
    <xf numFmtId="0" fontId="15" fillId="0" borderId="33" xfId="0" applyFont="1" applyBorder="1" applyAlignment="1">
      <alignment horizontal="right" vertical="center"/>
    </xf>
    <xf numFmtId="0" fontId="15" fillId="0" borderId="34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1" fillId="0" borderId="41" xfId="0" applyFont="1" applyBorder="1">
      <alignment vertical="center"/>
    </xf>
    <xf numFmtId="0" fontId="11" fillId="0" borderId="42" xfId="0" applyFont="1" applyBorder="1">
      <alignment vertical="center"/>
    </xf>
    <xf numFmtId="0" fontId="8" fillId="0" borderId="41" xfId="0" applyFont="1" applyBorder="1">
      <alignment vertical="center"/>
    </xf>
    <xf numFmtId="0" fontId="11" fillId="0" borderId="42" xfId="0" applyFont="1" applyBorder="1" applyAlignment="1">
      <alignment horizontal="center" vertical="center"/>
    </xf>
    <xf numFmtId="0" fontId="15" fillId="0" borderId="41" xfId="0" applyFont="1" applyBorder="1" applyAlignment="1">
      <alignment horizontal="right" vertical="center"/>
    </xf>
    <xf numFmtId="0" fontId="15" fillId="0" borderId="42" xfId="0" applyFont="1" applyBorder="1" applyAlignment="1">
      <alignment horizontal="center" vertical="center"/>
    </xf>
    <xf numFmtId="40" fontId="11" fillId="0" borderId="41" xfId="1" applyNumberFormat="1" applyFont="1" applyBorder="1" applyAlignment="1">
      <alignment horizontal="left" vertical="center"/>
    </xf>
    <xf numFmtId="38" fontId="11" fillId="0" borderId="5" xfId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>
      <alignment vertical="center"/>
    </xf>
    <xf numFmtId="0" fontId="11" fillId="0" borderId="42" xfId="0" applyFont="1" applyBorder="1" applyAlignment="1">
      <alignment horizontal="right" vertical="center"/>
    </xf>
    <xf numFmtId="38" fontId="10" fillId="0" borderId="40" xfId="1" applyFont="1" applyBorder="1" applyAlignment="1">
      <alignment horizontal="right" vertical="center"/>
    </xf>
    <xf numFmtId="0" fontId="15" fillId="0" borderId="41" xfId="0" applyFont="1" applyBorder="1" applyAlignment="1">
      <alignment horizontal="left" vertical="center"/>
    </xf>
    <xf numFmtId="0" fontId="15" fillId="0" borderId="42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41" xfId="0" applyFont="1" applyBorder="1" applyAlignment="1">
      <alignment horizontal="left" vertical="center"/>
    </xf>
    <xf numFmtId="0" fontId="15" fillId="0" borderId="37" xfId="0" applyFont="1" applyBorder="1" applyAlignment="1">
      <alignment horizontal="right" vertical="center"/>
    </xf>
    <xf numFmtId="0" fontId="15" fillId="0" borderId="38" xfId="0" applyFont="1" applyBorder="1" applyAlignment="1">
      <alignment horizontal="center" vertical="center"/>
    </xf>
    <xf numFmtId="0" fontId="11" fillId="0" borderId="37" xfId="0" applyFont="1" applyBorder="1" applyAlignment="1">
      <alignment horizontal="left" vertical="center"/>
    </xf>
    <xf numFmtId="38" fontId="10" fillId="0" borderId="31" xfId="1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1" fillId="0" borderId="29" xfId="0" applyFont="1" applyBorder="1" applyAlignment="1">
      <alignment horizontal="left" vertical="center"/>
    </xf>
    <xf numFmtId="38" fontId="11" fillId="0" borderId="17" xfId="1" applyFont="1" applyBorder="1" applyAlignment="1">
      <alignment horizontal="left" vertical="center"/>
    </xf>
    <xf numFmtId="0" fontId="47" fillId="0" borderId="0" xfId="0" applyFont="1" applyAlignment="1">
      <alignment horizontal="right" vertical="center"/>
    </xf>
    <xf numFmtId="0" fontId="10" fillId="0" borderId="1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38" fontId="10" fillId="0" borderId="18" xfId="1" applyFont="1" applyBorder="1" applyAlignment="1">
      <alignment horizontal="right" vertical="center"/>
    </xf>
    <xf numFmtId="38" fontId="10" fillId="0" borderId="14" xfId="1" applyFont="1" applyBorder="1" applyAlignment="1">
      <alignment horizontal="right" vertical="center"/>
    </xf>
    <xf numFmtId="38" fontId="11" fillId="0" borderId="15" xfId="1" applyFont="1" applyBorder="1" applyAlignment="1">
      <alignment horizontal="left" vertical="center"/>
    </xf>
    <xf numFmtId="38" fontId="11" fillId="0" borderId="29" xfId="1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1" fillId="0" borderId="29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40" fontId="11" fillId="0" borderId="15" xfId="1" applyNumberFormat="1" applyFont="1" applyBorder="1" applyAlignment="1">
      <alignment horizontal="left" vertical="center"/>
    </xf>
    <xf numFmtId="40" fontId="11" fillId="0" borderId="44" xfId="1" applyNumberFormat="1" applyFont="1" applyBorder="1" applyAlignment="1">
      <alignment horizontal="left" vertical="center"/>
    </xf>
    <xf numFmtId="40" fontId="11" fillId="0" borderId="29" xfId="1" applyNumberFormat="1" applyFont="1" applyBorder="1" applyAlignment="1">
      <alignment horizontal="left" vertical="center"/>
    </xf>
    <xf numFmtId="40" fontId="11" fillId="0" borderId="16" xfId="1" applyNumberFormat="1" applyFont="1" applyBorder="1" applyAlignment="1">
      <alignment horizontal="left" vertical="center"/>
    </xf>
    <xf numFmtId="40" fontId="11" fillId="0" borderId="43" xfId="1" applyNumberFormat="1" applyFont="1" applyBorder="1" applyAlignment="1">
      <alignment horizontal="left" vertical="center"/>
    </xf>
    <xf numFmtId="40" fontId="11" fillId="0" borderId="30" xfId="1" applyNumberFormat="1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29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30" xfId="0" applyFont="1" applyBorder="1" applyAlignment="1">
      <alignment horizontal="left" vertical="center"/>
    </xf>
    <xf numFmtId="0" fontId="15" fillId="0" borderId="33" xfId="0" applyFont="1" applyBorder="1" applyAlignment="1">
      <alignment horizontal="left" vertical="center"/>
    </xf>
    <xf numFmtId="0" fontId="15" fillId="0" borderId="34" xfId="0" applyFont="1" applyBorder="1" applyAlignment="1">
      <alignment horizontal="left" vertical="center"/>
    </xf>
    <xf numFmtId="0" fontId="21" fillId="4" borderId="4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left" vertical="center"/>
    </xf>
    <xf numFmtId="0" fontId="12" fillId="3" borderId="8" xfId="0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 wrapText="1"/>
    </xf>
    <xf numFmtId="0" fontId="31" fillId="4" borderId="6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/>
    </xf>
    <xf numFmtId="0" fontId="31" fillId="4" borderId="3" xfId="0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1" fillId="4" borderId="2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/>
    </xf>
    <xf numFmtId="38" fontId="31" fillId="4" borderId="2" xfId="1" applyFont="1" applyFill="1" applyBorder="1" applyAlignment="1">
      <alignment horizontal="center" vertical="center" wrapText="1"/>
    </xf>
    <xf numFmtId="38" fontId="31" fillId="4" borderId="3" xfId="1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wrapText="1"/>
    </xf>
    <xf numFmtId="0" fontId="34" fillId="0" borderId="0" xfId="0" applyFont="1" applyFill="1">
      <alignment vertical="center"/>
    </xf>
    <xf numFmtId="0" fontId="34" fillId="0" borderId="0" xfId="0" applyFont="1" applyFill="1" applyAlignment="1">
      <alignment horizontal="center" vertical="center"/>
    </xf>
    <xf numFmtId="38" fontId="32" fillId="0" borderId="0" xfId="1" applyFont="1" applyFill="1">
      <alignment vertical="center"/>
    </xf>
    <xf numFmtId="0" fontId="32" fillId="0" borderId="0" xfId="0" applyFont="1" applyFill="1">
      <alignment vertical="center"/>
    </xf>
    <xf numFmtId="0" fontId="7" fillId="0" borderId="0" xfId="0" applyFont="1" applyFill="1">
      <alignment vertical="center"/>
    </xf>
    <xf numFmtId="38" fontId="7" fillId="0" borderId="0" xfId="0" applyNumberFormat="1" applyFont="1" applyFill="1">
      <alignment vertical="center"/>
    </xf>
    <xf numFmtId="0" fontId="7" fillId="0" borderId="0" xfId="3" applyFont="1" applyFill="1">
      <alignment vertical="center"/>
    </xf>
    <xf numFmtId="38" fontId="9" fillId="0" borderId="0" xfId="1" applyFont="1" applyFill="1" applyBorder="1">
      <alignment vertical="center"/>
    </xf>
    <xf numFmtId="38" fontId="7" fillId="0" borderId="0" xfId="1" applyFont="1" applyFill="1" applyBorder="1">
      <alignment vertical="center"/>
    </xf>
    <xf numFmtId="0" fontId="11" fillId="0" borderId="0" xfId="0" applyFont="1" applyFill="1">
      <alignment vertical="center"/>
    </xf>
    <xf numFmtId="38" fontId="7" fillId="0" borderId="0" xfId="1" applyFont="1" applyFill="1">
      <alignment vertical="center"/>
    </xf>
  </cellXfs>
  <cellStyles count="5">
    <cellStyle name="パーセント" xfId="2" builtinId="5"/>
    <cellStyle name="桁区切り" xfId="1" builtinId="6"/>
    <cellStyle name="桁区切り 2" xfId="4" xr:uid="{C6CB6BFC-5800-420C-8E07-5B2B15D9D6DE}"/>
    <cellStyle name="標準" xfId="0" builtinId="0"/>
    <cellStyle name="標準 2" xfId="3" xr:uid="{7023E85F-BEA7-41D0-A328-2053E2E47F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62D86-CFAC-4BA8-8A31-56F438162552}">
  <sheetPr>
    <pageSetUpPr fitToPage="1"/>
  </sheetPr>
  <dimension ref="B1:AC328"/>
  <sheetViews>
    <sheetView showGridLines="0" tabSelected="1" view="pageBreakPreview" zoomScale="85" zoomScaleNormal="85" zoomScaleSheetLayoutView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A1" sqref="AA1"/>
    </sheetView>
  </sheetViews>
  <sheetFormatPr defaultColWidth="8.75" defaultRowHeight="18" outlineLevelRow="1"/>
  <cols>
    <col min="1" max="1" width="4.625" style="1" customWidth="1"/>
    <col min="2" max="2" width="4.375" style="1" customWidth="1"/>
    <col min="3" max="3" width="5.5" style="1" customWidth="1"/>
    <col min="4" max="4" width="35" style="1" bestFit="1" customWidth="1"/>
    <col min="5" max="5" width="7.625" style="8" customWidth="1"/>
    <col min="6" max="6" width="7.5" style="8" customWidth="1"/>
    <col min="7" max="7" width="6.375" style="8" customWidth="1"/>
    <col min="8" max="8" width="6.5" style="8" customWidth="1"/>
    <col min="9" max="9" width="9.75" style="12" customWidth="1"/>
    <col min="10" max="10" width="4.75" style="27" customWidth="1"/>
    <col min="11" max="11" width="6.875" style="8" customWidth="1"/>
    <col min="12" max="12" width="9.75" style="1" customWidth="1"/>
    <col min="13" max="13" width="12.5" style="2" customWidth="1"/>
    <col min="14" max="15" width="12.875" style="2" customWidth="1"/>
    <col min="16" max="16" width="13.625" style="15" customWidth="1"/>
    <col min="17" max="22" width="10.75" style="15" hidden="1" customWidth="1"/>
    <col min="23" max="25" width="12.875" style="15" hidden="1" customWidth="1"/>
    <col min="26" max="26" width="32.625" style="2" bestFit="1" customWidth="1"/>
    <col min="27" max="27" width="12.125" style="328" customWidth="1"/>
    <col min="28" max="28" width="13.25" style="2" bestFit="1" customWidth="1"/>
    <col min="29" max="29" width="33.125" style="1" bestFit="1" customWidth="1"/>
    <col min="30" max="16384" width="8.75" style="1"/>
  </cols>
  <sheetData>
    <row r="1" spans="2:29" s="111" customFormat="1" ht="18" customHeight="1">
      <c r="B1" s="111" t="s">
        <v>340</v>
      </c>
      <c r="C1" s="112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8"/>
      <c r="AB1" s="114"/>
    </row>
    <row r="2" spans="2:29" s="111" customFormat="1" ht="21">
      <c r="B2" s="311" t="s">
        <v>341</v>
      </c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8"/>
      <c r="AB2" s="114"/>
    </row>
    <row r="3" spans="2:29" s="111" customFormat="1" ht="18" customHeight="1">
      <c r="B3" s="112"/>
      <c r="C3" s="312" t="s">
        <v>282</v>
      </c>
      <c r="D3" s="312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5"/>
      <c r="X3" s="115"/>
      <c r="Y3" s="115"/>
      <c r="Z3" s="113"/>
      <c r="AA3" s="319"/>
      <c r="AB3" s="114"/>
    </row>
    <row r="4" spans="2:29" s="111" customFormat="1" ht="15.75">
      <c r="C4" s="111" t="s">
        <v>287</v>
      </c>
      <c r="E4" s="116"/>
      <c r="F4" s="116"/>
      <c r="G4" s="116"/>
      <c r="H4" s="116"/>
      <c r="I4" s="117"/>
      <c r="J4" s="118"/>
      <c r="K4" s="116"/>
      <c r="M4" s="114"/>
      <c r="N4" s="114"/>
      <c r="O4" s="114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269" t="s">
        <v>337</v>
      </c>
      <c r="AA4" s="320"/>
      <c r="AB4" s="114"/>
      <c r="AC4" s="120"/>
    </row>
    <row r="5" spans="2:29" s="111" customFormat="1" ht="18" customHeight="1">
      <c r="B5" s="313" t="s">
        <v>223</v>
      </c>
      <c r="C5" s="313" t="s">
        <v>140</v>
      </c>
      <c r="D5" s="307" t="s">
        <v>17</v>
      </c>
      <c r="E5" s="314" t="s">
        <v>32</v>
      </c>
      <c r="F5" s="314"/>
      <c r="G5" s="314"/>
      <c r="H5" s="314"/>
      <c r="I5" s="314"/>
      <c r="J5" s="315" t="s">
        <v>215</v>
      </c>
      <c r="K5" s="317" t="s">
        <v>27</v>
      </c>
      <c r="L5" s="317" t="s">
        <v>29</v>
      </c>
      <c r="M5" s="107"/>
      <c r="N5" s="309" t="s">
        <v>286</v>
      </c>
      <c r="O5" s="302"/>
      <c r="P5" s="303"/>
      <c r="Q5" s="304" t="s">
        <v>283</v>
      </c>
      <c r="R5" s="306"/>
      <c r="S5" s="309" t="s">
        <v>284</v>
      </c>
      <c r="T5" s="302"/>
      <c r="U5" s="302" t="s">
        <v>279</v>
      </c>
      <c r="V5" s="303"/>
      <c r="W5" s="304" t="s">
        <v>278</v>
      </c>
      <c r="X5" s="305"/>
      <c r="Y5" s="306"/>
      <c r="Z5" s="307" t="s">
        <v>23</v>
      </c>
      <c r="AA5" s="321"/>
    </row>
    <row r="6" spans="2:29" s="111" customFormat="1" ht="15.75">
      <c r="B6" s="308"/>
      <c r="C6" s="308"/>
      <c r="D6" s="308"/>
      <c r="E6" s="106" t="s">
        <v>18</v>
      </c>
      <c r="F6" s="106" t="s">
        <v>19</v>
      </c>
      <c r="G6" s="106" t="s">
        <v>20</v>
      </c>
      <c r="H6" s="106" t="s">
        <v>21</v>
      </c>
      <c r="I6" s="108" t="s">
        <v>22</v>
      </c>
      <c r="J6" s="316"/>
      <c r="K6" s="317"/>
      <c r="L6" s="317"/>
      <c r="M6" s="109" t="s">
        <v>28</v>
      </c>
      <c r="N6" s="110" t="s">
        <v>30</v>
      </c>
      <c r="O6" s="110" t="s">
        <v>315</v>
      </c>
      <c r="P6" s="110" t="s">
        <v>31</v>
      </c>
      <c r="Q6" s="124" t="s">
        <v>274</v>
      </c>
      <c r="R6" s="124" t="s">
        <v>275</v>
      </c>
      <c r="S6" s="110" t="s">
        <v>274</v>
      </c>
      <c r="T6" s="121" t="s">
        <v>275</v>
      </c>
      <c r="U6" s="122" t="s">
        <v>274</v>
      </c>
      <c r="V6" s="110" t="s">
        <v>275</v>
      </c>
      <c r="W6" s="123" t="s">
        <v>274</v>
      </c>
      <c r="X6" s="123" t="s">
        <v>275</v>
      </c>
      <c r="Y6" s="123" t="s">
        <v>276</v>
      </c>
      <c r="Z6" s="308"/>
      <c r="AA6" s="321"/>
    </row>
    <row r="7" spans="2:29" ht="19.5">
      <c r="B7" s="70">
        <v>10</v>
      </c>
      <c r="C7" s="71" t="s">
        <v>262</v>
      </c>
      <c r="D7" s="3"/>
      <c r="E7" s="72"/>
      <c r="F7" s="64"/>
      <c r="G7" s="64"/>
      <c r="H7" s="64"/>
      <c r="I7" s="65"/>
      <c r="J7" s="66"/>
      <c r="K7" s="67"/>
      <c r="L7" s="67"/>
      <c r="M7" s="69"/>
      <c r="N7" s="68"/>
      <c r="O7" s="68"/>
      <c r="P7" s="68"/>
      <c r="Q7" s="88"/>
      <c r="R7" s="88"/>
      <c r="S7" s="88"/>
      <c r="T7" s="94"/>
      <c r="U7" s="99"/>
      <c r="V7" s="88"/>
      <c r="W7" s="88"/>
      <c r="X7" s="88"/>
      <c r="Y7" s="88"/>
      <c r="Z7" s="63"/>
      <c r="AA7" s="322"/>
      <c r="AB7" s="1"/>
    </row>
    <row r="8" spans="2:29">
      <c r="B8" s="10">
        <v>10</v>
      </c>
      <c r="C8" s="163">
        <v>1</v>
      </c>
      <c r="D8" s="164" t="s">
        <v>0</v>
      </c>
      <c r="E8" s="165" t="s">
        <v>1</v>
      </c>
      <c r="F8" s="165" t="s">
        <v>2</v>
      </c>
      <c r="G8" s="165" t="s">
        <v>3</v>
      </c>
      <c r="H8" s="165" t="s">
        <v>216</v>
      </c>
      <c r="I8" s="91">
        <v>68268.61</v>
      </c>
      <c r="J8" s="166">
        <v>1</v>
      </c>
      <c r="K8" s="165">
        <v>2016</v>
      </c>
      <c r="L8" s="167">
        <v>376.9</v>
      </c>
      <c r="M8" s="168">
        <v>0.91</v>
      </c>
      <c r="N8" s="138">
        <v>23410000</v>
      </c>
      <c r="O8" s="138">
        <v>0</v>
      </c>
      <c r="P8" s="138">
        <f>SUM(N8:O8)</f>
        <v>23410000</v>
      </c>
      <c r="Q8" s="138"/>
      <c r="R8" s="138"/>
      <c r="S8" s="138"/>
      <c r="T8" s="169"/>
      <c r="U8" s="170"/>
      <c r="V8" s="138"/>
      <c r="W8" s="138">
        <f>SUM(N8,Q8,S8)</f>
        <v>23410000</v>
      </c>
      <c r="X8" s="138">
        <f>SUM(O8,R8,T8,V8)</f>
        <v>0</v>
      </c>
      <c r="Y8" s="138">
        <f>SUM(W8:X8)</f>
        <v>23410000</v>
      </c>
      <c r="Z8" s="82"/>
      <c r="AA8" s="322"/>
      <c r="AB8" s="1"/>
    </row>
    <row r="9" spans="2:29" ht="19.5">
      <c r="B9" s="10">
        <v>10</v>
      </c>
      <c r="C9" s="163">
        <v>2</v>
      </c>
      <c r="D9" s="164" t="s">
        <v>4</v>
      </c>
      <c r="E9" s="165" t="s">
        <v>319</v>
      </c>
      <c r="F9" s="165" t="s">
        <v>5</v>
      </c>
      <c r="G9" s="165" t="s">
        <v>3</v>
      </c>
      <c r="H9" s="165">
        <v>7</v>
      </c>
      <c r="I9" s="91">
        <v>15642.04</v>
      </c>
      <c r="J9" s="166">
        <v>1</v>
      </c>
      <c r="K9" s="165">
        <v>2016</v>
      </c>
      <c r="L9" s="167">
        <v>83.3</v>
      </c>
      <c r="M9" s="168">
        <v>0.87</v>
      </c>
      <c r="N9" s="138">
        <v>1127100</v>
      </c>
      <c r="O9" s="138">
        <v>0</v>
      </c>
      <c r="P9" s="138">
        <f>SUM(N9:O9)</f>
        <v>1127100</v>
      </c>
      <c r="Q9" s="138"/>
      <c r="R9" s="138"/>
      <c r="S9" s="138"/>
      <c r="T9" s="169"/>
      <c r="U9" s="170"/>
      <c r="V9" s="138"/>
      <c r="W9" s="138">
        <f t="shared" ref="W9:W15" si="0">SUM(N9,Q9,S9)</f>
        <v>1127100</v>
      </c>
      <c r="X9" s="138">
        <f t="shared" ref="X9:X15" si="1">SUM(O9,R9,T9,V9)</f>
        <v>0</v>
      </c>
      <c r="Y9" s="138">
        <f t="shared" ref="Y9:Y31" si="2">SUM(W9:X9)</f>
        <v>1127100</v>
      </c>
      <c r="Z9" s="81" t="s">
        <v>285</v>
      </c>
      <c r="AA9" s="322"/>
      <c r="AB9" s="1"/>
    </row>
    <row r="10" spans="2:29">
      <c r="B10" s="10">
        <v>10</v>
      </c>
      <c r="C10" s="163">
        <v>3</v>
      </c>
      <c r="D10" s="164" t="s">
        <v>6</v>
      </c>
      <c r="E10" s="165" t="s">
        <v>320</v>
      </c>
      <c r="F10" s="165" t="s">
        <v>7</v>
      </c>
      <c r="G10" s="165" t="s">
        <v>3</v>
      </c>
      <c r="H10" s="165">
        <v>3</v>
      </c>
      <c r="I10" s="91">
        <v>564.85</v>
      </c>
      <c r="J10" s="166">
        <v>1</v>
      </c>
      <c r="K10" s="165">
        <v>2019</v>
      </c>
      <c r="L10" s="167">
        <v>584.9</v>
      </c>
      <c r="M10" s="168">
        <v>0.91</v>
      </c>
      <c r="N10" s="138">
        <v>300700</v>
      </c>
      <c r="O10" s="138">
        <v>0</v>
      </c>
      <c r="P10" s="138">
        <f t="shared" ref="P10:P31" si="3">SUM(N10:O10)</f>
        <v>300700</v>
      </c>
      <c r="Q10" s="138"/>
      <c r="R10" s="138"/>
      <c r="S10" s="138"/>
      <c r="T10" s="169"/>
      <c r="U10" s="170"/>
      <c r="V10" s="138"/>
      <c r="W10" s="138">
        <f t="shared" si="0"/>
        <v>300700</v>
      </c>
      <c r="X10" s="138">
        <f t="shared" si="1"/>
        <v>0</v>
      </c>
      <c r="Y10" s="138">
        <f t="shared" si="2"/>
        <v>300700</v>
      </c>
      <c r="Z10" s="82"/>
      <c r="AA10" s="322"/>
      <c r="AB10" s="1"/>
    </row>
    <row r="11" spans="2:29">
      <c r="B11" s="10">
        <v>10</v>
      </c>
      <c r="C11" s="163">
        <v>100</v>
      </c>
      <c r="D11" s="164" t="s">
        <v>15</v>
      </c>
      <c r="E11" s="165"/>
      <c r="F11" s="165"/>
      <c r="G11" s="165"/>
      <c r="H11" s="165" t="s">
        <v>16</v>
      </c>
      <c r="I11" s="171" t="s">
        <v>321</v>
      </c>
      <c r="J11" s="166">
        <v>1</v>
      </c>
      <c r="K11" s="165">
        <v>2016</v>
      </c>
      <c r="L11" s="167"/>
      <c r="M11" s="168">
        <v>0.9</v>
      </c>
      <c r="N11" s="138">
        <v>26100</v>
      </c>
      <c r="O11" s="138">
        <v>0</v>
      </c>
      <c r="P11" s="138">
        <f t="shared" si="3"/>
        <v>26100</v>
      </c>
      <c r="Q11" s="138"/>
      <c r="R11" s="138"/>
      <c r="S11" s="138"/>
      <c r="T11" s="169"/>
      <c r="U11" s="170"/>
      <c r="V11" s="138"/>
      <c r="W11" s="138">
        <f t="shared" si="0"/>
        <v>26100</v>
      </c>
      <c r="X11" s="138">
        <f t="shared" si="1"/>
        <v>0</v>
      </c>
      <c r="Y11" s="138">
        <f t="shared" si="2"/>
        <v>26100</v>
      </c>
      <c r="Z11" s="82"/>
      <c r="AA11" s="322"/>
      <c r="AB11" s="1"/>
    </row>
    <row r="12" spans="2:29">
      <c r="B12" s="10">
        <v>10</v>
      </c>
      <c r="C12" s="163">
        <v>200</v>
      </c>
      <c r="D12" s="164" t="s">
        <v>269</v>
      </c>
      <c r="E12" s="165"/>
      <c r="F12" s="165"/>
      <c r="G12" s="165"/>
      <c r="H12" s="165"/>
      <c r="I12" s="171" t="s">
        <v>321</v>
      </c>
      <c r="J12" s="166"/>
      <c r="K12" s="165"/>
      <c r="L12" s="138"/>
      <c r="M12" s="168"/>
      <c r="N12" s="138">
        <v>0</v>
      </c>
      <c r="O12" s="138">
        <v>27284</v>
      </c>
      <c r="P12" s="138">
        <f t="shared" si="3"/>
        <v>27284</v>
      </c>
      <c r="Q12" s="138"/>
      <c r="R12" s="138"/>
      <c r="S12" s="138"/>
      <c r="T12" s="169"/>
      <c r="U12" s="170"/>
      <c r="V12" s="138"/>
      <c r="W12" s="138">
        <f t="shared" si="0"/>
        <v>0</v>
      </c>
      <c r="X12" s="138">
        <f t="shared" si="1"/>
        <v>27284</v>
      </c>
      <c r="Y12" s="138">
        <f t="shared" si="2"/>
        <v>27284</v>
      </c>
      <c r="Z12" s="82"/>
      <c r="AA12" s="322"/>
      <c r="AB12" s="1"/>
    </row>
    <row r="13" spans="2:29">
      <c r="B13" s="10">
        <v>10</v>
      </c>
      <c r="C13" s="163">
        <v>300</v>
      </c>
      <c r="D13" s="164" t="s">
        <v>316</v>
      </c>
      <c r="E13" s="165"/>
      <c r="F13" s="165"/>
      <c r="G13" s="165"/>
      <c r="H13" s="165"/>
      <c r="I13" s="171" t="s">
        <v>321</v>
      </c>
      <c r="J13" s="166"/>
      <c r="K13" s="165"/>
      <c r="L13" s="138"/>
      <c r="M13" s="168"/>
      <c r="N13" s="138">
        <v>0</v>
      </c>
      <c r="O13" s="138">
        <f>6796721+41594</f>
        <v>6838315</v>
      </c>
      <c r="P13" s="138">
        <f t="shared" si="3"/>
        <v>6838315</v>
      </c>
      <c r="Q13" s="138"/>
      <c r="R13" s="138"/>
      <c r="S13" s="138"/>
      <c r="T13" s="169"/>
      <c r="U13" s="170"/>
      <c r="V13" s="138"/>
      <c r="W13" s="138">
        <f t="shared" si="0"/>
        <v>0</v>
      </c>
      <c r="X13" s="138">
        <f t="shared" si="1"/>
        <v>6838315</v>
      </c>
      <c r="Y13" s="138">
        <f t="shared" si="2"/>
        <v>6838315</v>
      </c>
      <c r="Z13" s="82"/>
      <c r="AA13" s="322"/>
      <c r="AB13" s="1"/>
    </row>
    <row r="14" spans="2:29">
      <c r="B14" s="10">
        <v>10</v>
      </c>
      <c r="C14" s="163"/>
      <c r="D14" s="164" t="s">
        <v>206</v>
      </c>
      <c r="E14" s="165"/>
      <c r="F14" s="165"/>
      <c r="G14" s="165"/>
      <c r="H14" s="165"/>
      <c r="I14" s="91"/>
      <c r="J14" s="166"/>
      <c r="K14" s="165"/>
      <c r="L14" s="138"/>
      <c r="M14" s="168"/>
      <c r="N14" s="138">
        <v>0</v>
      </c>
      <c r="O14" s="138">
        <f>O200</f>
        <v>4540</v>
      </c>
      <c r="P14" s="138">
        <f t="shared" si="3"/>
        <v>4540</v>
      </c>
      <c r="Q14" s="138"/>
      <c r="R14" s="138"/>
      <c r="S14" s="138"/>
      <c r="T14" s="169"/>
      <c r="U14" s="170"/>
      <c r="V14" s="138"/>
      <c r="W14" s="138">
        <f t="shared" si="0"/>
        <v>0</v>
      </c>
      <c r="X14" s="138">
        <f t="shared" si="1"/>
        <v>4540</v>
      </c>
      <c r="Y14" s="138">
        <f t="shared" si="2"/>
        <v>4540</v>
      </c>
      <c r="Z14" s="82"/>
      <c r="AA14" s="322"/>
      <c r="AB14" s="1"/>
    </row>
    <row r="15" spans="2:29">
      <c r="B15" s="10">
        <v>10</v>
      </c>
      <c r="C15" s="10"/>
      <c r="D15" s="3" t="s">
        <v>207</v>
      </c>
      <c r="E15" s="11"/>
      <c r="F15" s="11"/>
      <c r="G15" s="11"/>
      <c r="H15" s="11"/>
      <c r="I15" s="46">
        <f>SUM(I17:I29)</f>
        <v>296.87</v>
      </c>
      <c r="J15" s="28"/>
      <c r="K15" s="11"/>
      <c r="L15" s="6"/>
      <c r="M15" s="16"/>
      <c r="N15" s="6">
        <f>SUM(N17:N30)</f>
        <v>101770</v>
      </c>
      <c r="O15" s="6">
        <f t="shared" ref="O15" si="4">SUM(O17:O30)</f>
        <v>0</v>
      </c>
      <c r="P15" s="6">
        <f>SUM(P17:P30)</f>
        <v>101770</v>
      </c>
      <c r="Q15" s="6">
        <f>SUM(Q17:Q31)</f>
        <v>0</v>
      </c>
      <c r="R15" s="6">
        <f>SUM(R17:R31)</f>
        <v>0</v>
      </c>
      <c r="S15" s="6">
        <f>SUM(S17:S31)</f>
        <v>0</v>
      </c>
      <c r="T15" s="95">
        <f t="shared" ref="T15:V15" si="5">SUM(T17:T31)</f>
        <v>0</v>
      </c>
      <c r="U15" s="100">
        <f t="shared" si="5"/>
        <v>0</v>
      </c>
      <c r="V15" s="6">
        <f t="shared" si="5"/>
        <v>0</v>
      </c>
      <c r="W15" s="6">
        <f t="shared" si="0"/>
        <v>101770</v>
      </c>
      <c r="X15" s="6">
        <f t="shared" si="1"/>
        <v>0</v>
      </c>
      <c r="Y15" s="6">
        <f t="shared" si="2"/>
        <v>101770</v>
      </c>
      <c r="Z15" s="47"/>
      <c r="AA15" s="322"/>
      <c r="AB15" s="1"/>
    </row>
    <row r="16" spans="2:29" hidden="1" outlineLevel="1">
      <c r="B16" s="73"/>
      <c r="C16" s="298" t="s">
        <v>268</v>
      </c>
      <c r="D16" s="299"/>
      <c r="E16" s="74"/>
      <c r="F16" s="74"/>
      <c r="G16" s="74"/>
      <c r="H16" s="74"/>
      <c r="I16" s="75"/>
      <c r="J16" s="76"/>
      <c r="K16" s="74"/>
      <c r="L16" s="77"/>
      <c r="M16" s="79"/>
      <c r="N16" s="78"/>
      <c r="O16" s="78"/>
      <c r="P16" s="78"/>
      <c r="Q16" s="78"/>
      <c r="R16" s="78"/>
      <c r="S16" s="78"/>
      <c r="T16" s="96"/>
      <c r="U16" s="101"/>
      <c r="V16" s="78"/>
      <c r="W16" s="78"/>
      <c r="X16" s="78"/>
      <c r="Y16" s="78"/>
      <c r="Z16" s="80"/>
      <c r="AA16" s="322"/>
      <c r="AB16" s="1"/>
    </row>
    <row r="17" spans="2:28" hidden="1" outlineLevel="1">
      <c r="B17" s="10">
        <v>10</v>
      </c>
      <c r="C17" s="163">
        <v>4</v>
      </c>
      <c r="D17" s="164" t="s">
        <v>146</v>
      </c>
      <c r="E17" s="165" t="s">
        <v>8</v>
      </c>
      <c r="F17" s="165" t="s">
        <v>2</v>
      </c>
      <c r="G17" s="165" t="s">
        <v>9</v>
      </c>
      <c r="H17" s="165" t="s">
        <v>220</v>
      </c>
      <c r="I17" s="91">
        <v>60.32</v>
      </c>
      <c r="J17" s="166"/>
      <c r="K17" s="165">
        <v>2016</v>
      </c>
      <c r="L17" s="172">
        <v>1560</v>
      </c>
      <c r="M17" s="168">
        <v>0.87</v>
      </c>
      <c r="N17" s="138">
        <v>81400</v>
      </c>
      <c r="O17" s="138">
        <v>0</v>
      </c>
      <c r="P17" s="138">
        <f>SUM(N17:O17)</f>
        <v>81400</v>
      </c>
      <c r="Q17" s="138"/>
      <c r="R17" s="138"/>
      <c r="S17" s="138"/>
      <c r="T17" s="169"/>
      <c r="U17" s="170"/>
      <c r="V17" s="138"/>
      <c r="W17" s="138">
        <f>SUM(N17,Q17,S17,U17)</f>
        <v>81400</v>
      </c>
      <c r="X17" s="138">
        <f>SUM(O17,R17,T17,V17)</f>
        <v>0</v>
      </c>
      <c r="Y17" s="138">
        <f t="shared" si="2"/>
        <v>81400</v>
      </c>
      <c r="Z17" s="82" t="s">
        <v>24</v>
      </c>
      <c r="AA17" s="322"/>
      <c r="AB17" s="1"/>
    </row>
    <row r="18" spans="2:28" hidden="1" outlineLevel="1">
      <c r="B18" s="10">
        <v>10</v>
      </c>
      <c r="C18" s="163">
        <v>5</v>
      </c>
      <c r="D18" s="164" t="s">
        <v>147</v>
      </c>
      <c r="E18" s="165" t="s">
        <v>9</v>
      </c>
      <c r="F18" s="165" t="s">
        <v>10</v>
      </c>
      <c r="G18" s="165" t="s">
        <v>9</v>
      </c>
      <c r="H18" s="165">
        <v>1</v>
      </c>
      <c r="I18" s="91">
        <v>36</v>
      </c>
      <c r="J18" s="166"/>
      <c r="K18" s="165">
        <v>2016</v>
      </c>
      <c r="L18" s="167">
        <v>113.9</v>
      </c>
      <c r="M18" s="168">
        <v>0.85</v>
      </c>
      <c r="N18" s="138">
        <v>3500</v>
      </c>
      <c r="O18" s="138">
        <v>0</v>
      </c>
      <c r="P18" s="138">
        <f t="shared" ref="P18:P30" si="6">SUM(N18:O18)</f>
        <v>3500</v>
      </c>
      <c r="Q18" s="138"/>
      <c r="R18" s="138"/>
      <c r="S18" s="138"/>
      <c r="T18" s="169"/>
      <c r="U18" s="170"/>
      <c r="V18" s="138"/>
      <c r="W18" s="138">
        <f t="shared" ref="W18:W31" si="7">SUM(N18,Q18,S18,U18)</f>
        <v>3500</v>
      </c>
      <c r="X18" s="138">
        <f t="shared" ref="X18:X31" si="8">SUM(O18,R18,T18,V18)</f>
        <v>0</v>
      </c>
      <c r="Y18" s="138">
        <f t="shared" si="2"/>
        <v>3500</v>
      </c>
      <c r="Z18" s="82" t="s">
        <v>25</v>
      </c>
      <c r="AA18" s="322"/>
      <c r="AB18" s="1"/>
    </row>
    <row r="19" spans="2:28" hidden="1" outlineLevel="1">
      <c r="B19" s="10">
        <v>10</v>
      </c>
      <c r="C19" s="163">
        <v>6</v>
      </c>
      <c r="D19" s="164" t="s">
        <v>148</v>
      </c>
      <c r="E19" s="165" t="s">
        <v>9</v>
      </c>
      <c r="F19" s="165" t="s">
        <v>10</v>
      </c>
      <c r="G19" s="165" t="s">
        <v>9</v>
      </c>
      <c r="H19" s="165">
        <v>1</v>
      </c>
      <c r="I19" s="91">
        <v>36</v>
      </c>
      <c r="J19" s="166"/>
      <c r="K19" s="165">
        <v>2016</v>
      </c>
      <c r="L19" s="167">
        <v>113.9</v>
      </c>
      <c r="M19" s="168">
        <v>0.85</v>
      </c>
      <c r="N19" s="138">
        <v>3500</v>
      </c>
      <c r="O19" s="138">
        <v>0</v>
      </c>
      <c r="P19" s="138">
        <f t="shared" si="6"/>
        <v>3500</v>
      </c>
      <c r="Q19" s="138"/>
      <c r="R19" s="138"/>
      <c r="S19" s="138"/>
      <c r="T19" s="169"/>
      <c r="U19" s="170"/>
      <c r="V19" s="138"/>
      <c r="W19" s="138">
        <f t="shared" si="7"/>
        <v>3500</v>
      </c>
      <c r="X19" s="138">
        <f t="shared" si="8"/>
        <v>0</v>
      </c>
      <c r="Y19" s="138">
        <f t="shared" si="2"/>
        <v>3500</v>
      </c>
      <c r="Z19" s="82" t="s">
        <v>25</v>
      </c>
      <c r="AA19" s="322"/>
      <c r="AB19" s="1"/>
    </row>
    <row r="20" spans="2:28" hidden="1" outlineLevel="1">
      <c r="B20" s="10">
        <v>10</v>
      </c>
      <c r="C20" s="163">
        <v>7</v>
      </c>
      <c r="D20" s="164" t="s">
        <v>149</v>
      </c>
      <c r="E20" s="165" t="s">
        <v>9</v>
      </c>
      <c r="F20" s="165" t="s">
        <v>10</v>
      </c>
      <c r="G20" s="165" t="s">
        <v>9</v>
      </c>
      <c r="H20" s="165">
        <v>1</v>
      </c>
      <c r="I20" s="91">
        <v>30</v>
      </c>
      <c r="J20" s="166"/>
      <c r="K20" s="165">
        <v>2016</v>
      </c>
      <c r="L20" s="167">
        <v>116.7</v>
      </c>
      <c r="M20" s="168">
        <v>0.86</v>
      </c>
      <c r="N20" s="138">
        <v>3000</v>
      </c>
      <c r="O20" s="138">
        <v>0</v>
      </c>
      <c r="P20" s="138">
        <f t="shared" si="6"/>
        <v>3000</v>
      </c>
      <c r="Q20" s="138"/>
      <c r="R20" s="138"/>
      <c r="S20" s="138"/>
      <c r="T20" s="169"/>
      <c r="U20" s="170"/>
      <c r="V20" s="138"/>
      <c r="W20" s="138">
        <f t="shared" si="7"/>
        <v>3000</v>
      </c>
      <c r="X20" s="138">
        <f t="shared" si="8"/>
        <v>0</v>
      </c>
      <c r="Y20" s="138">
        <f t="shared" si="2"/>
        <v>3000</v>
      </c>
      <c r="Z20" s="82" t="s">
        <v>25</v>
      </c>
      <c r="AA20" s="322"/>
      <c r="AB20" s="1"/>
    </row>
    <row r="21" spans="2:28" hidden="1" outlineLevel="1">
      <c r="B21" s="10">
        <v>10</v>
      </c>
      <c r="C21" s="163">
        <v>8</v>
      </c>
      <c r="D21" s="164" t="s">
        <v>150</v>
      </c>
      <c r="E21" s="165" t="s">
        <v>9</v>
      </c>
      <c r="F21" s="165" t="s">
        <v>10</v>
      </c>
      <c r="G21" s="165" t="s">
        <v>9</v>
      </c>
      <c r="H21" s="165">
        <v>1</v>
      </c>
      <c r="I21" s="91">
        <v>30</v>
      </c>
      <c r="J21" s="166"/>
      <c r="K21" s="165">
        <v>2016</v>
      </c>
      <c r="L21" s="167">
        <v>116.7</v>
      </c>
      <c r="M21" s="168">
        <v>0.86</v>
      </c>
      <c r="N21" s="138">
        <v>3000</v>
      </c>
      <c r="O21" s="138">
        <v>0</v>
      </c>
      <c r="P21" s="138">
        <f t="shared" si="6"/>
        <v>3000</v>
      </c>
      <c r="Q21" s="138"/>
      <c r="R21" s="138"/>
      <c r="S21" s="138"/>
      <c r="T21" s="169"/>
      <c r="U21" s="170"/>
      <c r="V21" s="138"/>
      <c r="W21" s="138">
        <f t="shared" si="7"/>
        <v>3000</v>
      </c>
      <c r="X21" s="138">
        <f t="shared" si="8"/>
        <v>0</v>
      </c>
      <c r="Y21" s="138">
        <f t="shared" si="2"/>
        <v>3000</v>
      </c>
      <c r="Z21" s="82" t="s">
        <v>25</v>
      </c>
      <c r="AA21" s="322"/>
      <c r="AB21" s="1"/>
    </row>
    <row r="22" spans="2:28" hidden="1" outlineLevel="1">
      <c r="B22" s="10">
        <v>10</v>
      </c>
      <c r="C22" s="163">
        <v>9</v>
      </c>
      <c r="D22" s="164" t="s">
        <v>11</v>
      </c>
      <c r="E22" s="165" t="s">
        <v>9</v>
      </c>
      <c r="F22" s="165" t="s">
        <v>10</v>
      </c>
      <c r="G22" s="165" t="s">
        <v>9</v>
      </c>
      <c r="H22" s="165">
        <v>1</v>
      </c>
      <c r="I22" s="91">
        <v>42</v>
      </c>
      <c r="J22" s="166"/>
      <c r="K22" s="165">
        <v>2016</v>
      </c>
      <c r="L22" s="167">
        <v>61.9</v>
      </c>
      <c r="M22" s="168">
        <v>0.85</v>
      </c>
      <c r="N22" s="138">
        <v>2200</v>
      </c>
      <c r="O22" s="138">
        <v>0</v>
      </c>
      <c r="P22" s="138">
        <f t="shared" si="6"/>
        <v>2200</v>
      </c>
      <c r="Q22" s="138"/>
      <c r="R22" s="138"/>
      <c r="S22" s="138"/>
      <c r="T22" s="169"/>
      <c r="U22" s="170"/>
      <c r="V22" s="138"/>
      <c r="W22" s="138">
        <f t="shared" si="7"/>
        <v>2200</v>
      </c>
      <c r="X22" s="138">
        <f t="shared" si="8"/>
        <v>0</v>
      </c>
      <c r="Y22" s="138">
        <f t="shared" si="2"/>
        <v>2200</v>
      </c>
      <c r="Z22" s="82"/>
      <c r="AA22" s="322"/>
      <c r="AB22" s="1"/>
    </row>
    <row r="23" spans="2:28" hidden="1" outlineLevel="1">
      <c r="B23" s="10">
        <v>10</v>
      </c>
      <c r="C23" s="163">
        <v>10</v>
      </c>
      <c r="D23" s="164" t="s">
        <v>12</v>
      </c>
      <c r="E23" s="165" t="s">
        <v>9</v>
      </c>
      <c r="F23" s="165" t="s">
        <v>9</v>
      </c>
      <c r="G23" s="165" t="s">
        <v>9</v>
      </c>
      <c r="H23" s="165">
        <v>1</v>
      </c>
      <c r="I23" s="91">
        <v>1.1000000000000001</v>
      </c>
      <c r="J23" s="166"/>
      <c r="K23" s="165">
        <v>2016</v>
      </c>
      <c r="L23" s="167">
        <v>390.9</v>
      </c>
      <c r="M23" s="168">
        <v>0.86</v>
      </c>
      <c r="N23" s="138">
        <v>370</v>
      </c>
      <c r="O23" s="138">
        <v>0</v>
      </c>
      <c r="P23" s="138">
        <f t="shared" si="6"/>
        <v>370</v>
      </c>
      <c r="Q23" s="138"/>
      <c r="R23" s="138"/>
      <c r="S23" s="138"/>
      <c r="T23" s="169"/>
      <c r="U23" s="170"/>
      <c r="V23" s="138"/>
      <c r="W23" s="138">
        <f t="shared" si="7"/>
        <v>370</v>
      </c>
      <c r="X23" s="138">
        <f t="shared" si="8"/>
        <v>0</v>
      </c>
      <c r="Y23" s="138">
        <f t="shared" si="2"/>
        <v>370</v>
      </c>
      <c r="Z23" s="82" t="s">
        <v>26</v>
      </c>
      <c r="AA23" s="322"/>
      <c r="AB23" s="1"/>
    </row>
    <row r="24" spans="2:28" hidden="1" outlineLevel="1">
      <c r="B24" s="10">
        <v>10</v>
      </c>
      <c r="C24" s="163">
        <v>11</v>
      </c>
      <c r="D24" s="164" t="s">
        <v>151</v>
      </c>
      <c r="E24" s="165" t="s">
        <v>9</v>
      </c>
      <c r="F24" s="165" t="s">
        <v>10</v>
      </c>
      <c r="G24" s="165" t="s">
        <v>9</v>
      </c>
      <c r="H24" s="165">
        <v>1</v>
      </c>
      <c r="I24" s="91">
        <v>20.8</v>
      </c>
      <c r="J24" s="166"/>
      <c r="K24" s="165">
        <v>2016</v>
      </c>
      <c r="L24" s="167">
        <v>62.5</v>
      </c>
      <c r="M24" s="168">
        <v>0.85</v>
      </c>
      <c r="N24" s="138">
        <v>1100</v>
      </c>
      <c r="O24" s="138">
        <v>0</v>
      </c>
      <c r="P24" s="138">
        <f t="shared" si="6"/>
        <v>1100</v>
      </c>
      <c r="Q24" s="138"/>
      <c r="R24" s="138"/>
      <c r="S24" s="138"/>
      <c r="T24" s="169"/>
      <c r="U24" s="170"/>
      <c r="V24" s="138"/>
      <c r="W24" s="138">
        <f t="shared" si="7"/>
        <v>1100</v>
      </c>
      <c r="X24" s="138">
        <f t="shared" si="8"/>
        <v>0</v>
      </c>
      <c r="Y24" s="138">
        <f t="shared" si="2"/>
        <v>1100</v>
      </c>
      <c r="Z24" s="82"/>
      <c r="AA24" s="322"/>
      <c r="AB24" s="1"/>
    </row>
    <row r="25" spans="2:28" hidden="1" outlineLevel="1">
      <c r="B25" s="10">
        <v>10</v>
      </c>
      <c r="C25" s="163">
        <v>12</v>
      </c>
      <c r="D25" s="164" t="s">
        <v>152</v>
      </c>
      <c r="E25" s="165" t="s">
        <v>9</v>
      </c>
      <c r="F25" s="165" t="s">
        <v>10</v>
      </c>
      <c r="G25" s="165" t="s">
        <v>9</v>
      </c>
      <c r="H25" s="165">
        <v>1</v>
      </c>
      <c r="I25" s="91">
        <v>30.8</v>
      </c>
      <c r="J25" s="166"/>
      <c r="K25" s="165">
        <v>2016</v>
      </c>
      <c r="L25" s="167">
        <v>61.7</v>
      </c>
      <c r="M25" s="168">
        <v>0.84</v>
      </c>
      <c r="N25" s="138">
        <v>1600</v>
      </c>
      <c r="O25" s="138">
        <v>0</v>
      </c>
      <c r="P25" s="138">
        <f t="shared" si="6"/>
        <v>1600</v>
      </c>
      <c r="Q25" s="138"/>
      <c r="R25" s="138"/>
      <c r="S25" s="138"/>
      <c r="T25" s="169"/>
      <c r="U25" s="170"/>
      <c r="V25" s="138"/>
      <c r="W25" s="138">
        <f t="shared" si="7"/>
        <v>1600</v>
      </c>
      <c r="X25" s="138">
        <f t="shared" si="8"/>
        <v>0</v>
      </c>
      <c r="Y25" s="138">
        <f t="shared" si="2"/>
        <v>1600</v>
      </c>
      <c r="Z25" s="82"/>
      <c r="AA25" s="322"/>
      <c r="AB25" s="1"/>
    </row>
    <row r="26" spans="2:28" hidden="1" outlineLevel="1">
      <c r="B26" s="10">
        <v>10</v>
      </c>
      <c r="C26" s="163">
        <v>13</v>
      </c>
      <c r="D26" s="164" t="s">
        <v>153</v>
      </c>
      <c r="E26" s="165" t="s">
        <v>9</v>
      </c>
      <c r="F26" s="165" t="s">
        <v>10</v>
      </c>
      <c r="G26" s="165" t="s">
        <v>9</v>
      </c>
      <c r="H26" s="165">
        <v>1</v>
      </c>
      <c r="I26" s="91">
        <v>5.85</v>
      </c>
      <c r="J26" s="166"/>
      <c r="K26" s="165">
        <v>2016</v>
      </c>
      <c r="L26" s="167">
        <v>66.7</v>
      </c>
      <c r="M26" s="168">
        <v>0.87</v>
      </c>
      <c r="N26" s="138">
        <v>340</v>
      </c>
      <c r="O26" s="138">
        <v>0</v>
      </c>
      <c r="P26" s="138">
        <f t="shared" si="6"/>
        <v>340</v>
      </c>
      <c r="Q26" s="138"/>
      <c r="R26" s="138"/>
      <c r="S26" s="138"/>
      <c r="T26" s="169"/>
      <c r="U26" s="170"/>
      <c r="V26" s="138"/>
      <c r="W26" s="138">
        <f t="shared" si="7"/>
        <v>340</v>
      </c>
      <c r="X26" s="138">
        <f t="shared" si="8"/>
        <v>0</v>
      </c>
      <c r="Y26" s="138">
        <f t="shared" si="2"/>
        <v>340</v>
      </c>
      <c r="Z26" s="82"/>
      <c r="AA26" s="322"/>
      <c r="AB26" s="1"/>
    </row>
    <row r="27" spans="2:28" hidden="1" outlineLevel="1">
      <c r="B27" s="10">
        <v>10</v>
      </c>
      <c r="C27" s="163">
        <v>14</v>
      </c>
      <c r="D27" s="164" t="s">
        <v>13</v>
      </c>
      <c r="E27" s="165" t="s">
        <v>2</v>
      </c>
      <c r="F27" s="165" t="s">
        <v>2</v>
      </c>
      <c r="G27" s="165" t="s">
        <v>9</v>
      </c>
      <c r="H27" s="165">
        <v>1</v>
      </c>
      <c r="I27" s="91">
        <v>2</v>
      </c>
      <c r="J27" s="166"/>
      <c r="K27" s="165">
        <v>2019</v>
      </c>
      <c r="L27" s="173">
        <v>290</v>
      </c>
      <c r="M27" s="168">
        <v>0.95</v>
      </c>
      <c r="N27" s="138">
        <v>550</v>
      </c>
      <c r="O27" s="138">
        <v>0</v>
      </c>
      <c r="P27" s="138">
        <f t="shared" si="6"/>
        <v>550</v>
      </c>
      <c r="Q27" s="138"/>
      <c r="R27" s="138"/>
      <c r="S27" s="138"/>
      <c r="T27" s="169"/>
      <c r="U27" s="170"/>
      <c r="V27" s="138"/>
      <c r="W27" s="138">
        <f t="shared" si="7"/>
        <v>550</v>
      </c>
      <c r="X27" s="138">
        <f t="shared" si="8"/>
        <v>0</v>
      </c>
      <c r="Y27" s="138">
        <f t="shared" si="2"/>
        <v>550</v>
      </c>
      <c r="Z27" s="82"/>
      <c r="AA27" s="322"/>
      <c r="AB27" s="1"/>
    </row>
    <row r="28" spans="2:28" hidden="1" outlineLevel="1">
      <c r="B28" s="10">
        <v>10</v>
      </c>
      <c r="C28" s="163">
        <v>15</v>
      </c>
      <c r="D28" s="164" t="s">
        <v>154</v>
      </c>
      <c r="E28" s="165" t="s">
        <v>9</v>
      </c>
      <c r="F28" s="174" t="s">
        <v>322</v>
      </c>
      <c r="G28" s="86" t="s">
        <v>144</v>
      </c>
      <c r="H28" s="165">
        <v>1</v>
      </c>
      <c r="I28" s="91">
        <v>1</v>
      </c>
      <c r="J28" s="166"/>
      <c r="K28" s="165">
        <v>2016</v>
      </c>
      <c r="L28" s="173">
        <v>150</v>
      </c>
      <c r="M28" s="168">
        <v>0.87</v>
      </c>
      <c r="N28" s="138">
        <v>130</v>
      </c>
      <c r="O28" s="138">
        <v>0</v>
      </c>
      <c r="P28" s="138">
        <f t="shared" si="6"/>
        <v>130</v>
      </c>
      <c r="Q28" s="138"/>
      <c r="R28" s="138"/>
      <c r="S28" s="138"/>
      <c r="T28" s="169"/>
      <c r="U28" s="170"/>
      <c r="V28" s="138"/>
      <c r="W28" s="138">
        <f t="shared" si="7"/>
        <v>130</v>
      </c>
      <c r="X28" s="138">
        <f t="shared" si="8"/>
        <v>0</v>
      </c>
      <c r="Y28" s="138">
        <f t="shared" si="2"/>
        <v>130</v>
      </c>
      <c r="Z28" s="82"/>
      <c r="AA28" s="322"/>
      <c r="AB28" s="1"/>
    </row>
    <row r="29" spans="2:28" hidden="1" outlineLevel="1">
      <c r="B29" s="10">
        <v>10</v>
      </c>
      <c r="C29" s="163">
        <v>16</v>
      </c>
      <c r="D29" s="164" t="s">
        <v>155</v>
      </c>
      <c r="E29" s="165" t="s">
        <v>9</v>
      </c>
      <c r="F29" s="174" t="s">
        <v>322</v>
      </c>
      <c r="G29" s="86" t="s">
        <v>144</v>
      </c>
      <c r="H29" s="165">
        <v>1</v>
      </c>
      <c r="I29" s="91">
        <v>1</v>
      </c>
      <c r="J29" s="166"/>
      <c r="K29" s="165">
        <v>2016</v>
      </c>
      <c r="L29" s="173">
        <v>150</v>
      </c>
      <c r="M29" s="168">
        <v>0.87</v>
      </c>
      <c r="N29" s="138">
        <v>130</v>
      </c>
      <c r="O29" s="138">
        <v>0</v>
      </c>
      <c r="P29" s="138">
        <f t="shared" si="6"/>
        <v>130</v>
      </c>
      <c r="Q29" s="138"/>
      <c r="R29" s="138"/>
      <c r="S29" s="138"/>
      <c r="T29" s="169"/>
      <c r="U29" s="170"/>
      <c r="V29" s="138"/>
      <c r="W29" s="138">
        <f t="shared" si="7"/>
        <v>130</v>
      </c>
      <c r="X29" s="138">
        <f t="shared" si="8"/>
        <v>0</v>
      </c>
      <c r="Y29" s="138">
        <f t="shared" si="2"/>
        <v>130</v>
      </c>
      <c r="Z29" s="82"/>
      <c r="AA29" s="322"/>
      <c r="AB29" s="1"/>
    </row>
    <row r="30" spans="2:28" hidden="1" outlineLevel="1">
      <c r="B30" s="10">
        <v>10</v>
      </c>
      <c r="C30" s="163">
        <v>17</v>
      </c>
      <c r="D30" s="164" t="s">
        <v>14</v>
      </c>
      <c r="E30" s="165" t="s">
        <v>9</v>
      </c>
      <c r="F30" s="165"/>
      <c r="G30" s="165"/>
      <c r="H30" s="165" t="s">
        <v>16</v>
      </c>
      <c r="I30" s="171" t="s">
        <v>321</v>
      </c>
      <c r="J30" s="166"/>
      <c r="K30" s="165">
        <v>2016</v>
      </c>
      <c r="L30" s="167"/>
      <c r="M30" s="168">
        <v>0.86</v>
      </c>
      <c r="N30" s="138">
        <v>950</v>
      </c>
      <c r="O30" s="138">
        <v>0</v>
      </c>
      <c r="P30" s="138">
        <f t="shared" si="6"/>
        <v>950</v>
      </c>
      <c r="Q30" s="138"/>
      <c r="R30" s="138"/>
      <c r="S30" s="138"/>
      <c r="T30" s="169"/>
      <c r="U30" s="170"/>
      <c r="V30" s="138"/>
      <c r="W30" s="138">
        <f t="shared" si="7"/>
        <v>950</v>
      </c>
      <c r="X30" s="138">
        <f t="shared" si="8"/>
        <v>0</v>
      </c>
      <c r="Y30" s="138">
        <f t="shared" si="2"/>
        <v>950</v>
      </c>
      <c r="Z30" s="82"/>
      <c r="AA30" s="322"/>
      <c r="AB30" s="1"/>
    </row>
    <row r="31" spans="2:28" hidden="1" outlineLevel="1">
      <c r="B31" s="10"/>
      <c r="C31" s="10"/>
      <c r="D31" s="3"/>
      <c r="E31" s="11"/>
      <c r="F31" s="11"/>
      <c r="G31" s="11"/>
      <c r="H31" s="11"/>
      <c r="I31" s="13"/>
      <c r="J31" s="28"/>
      <c r="K31" s="11"/>
      <c r="L31" s="5"/>
      <c r="M31" s="16"/>
      <c r="N31" s="6"/>
      <c r="O31" s="6"/>
      <c r="P31" s="6">
        <f t="shared" si="3"/>
        <v>0</v>
      </c>
      <c r="Q31" s="6"/>
      <c r="R31" s="6"/>
      <c r="S31" s="6"/>
      <c r="T31" s="95"/>
      <c r="U31" s="100"/>
      <c r="V31" s="6"/>
      <c r="W31" s="6">
        <f t="shared" si="7"/>
        <v>0</v>
      </c>
      <c r="X31" s="6">
        <f t="shared" si="8"/>
        <v>0</v>
      </c>
      <c r="Y31" s="6">
        <f t="shared" si="2"/>
        <v>0</v>
      </c>
      <c r="Z31" s="47"/>
      <c r="AA31" s="322"/>
      <c r="AB31" s="1"/>
    </row>
    <row r="32" spans="2:28" collapsed="1">
      <c r="B32" s="125">
        <v>10</v>
      </c>
      <c r="C32" s="125"/>
      <c r="D32" s="126" t="s">
        <v>263</v>
      </c>
      <c r="E32" s="127"/>
      <c r="F32" s="127"/>
      <c r="G32" s="127"/>
      <c r="H32" s="127"/>
      <c r="I32" s="128"/>
      <c r="J32" s="129"/>
      <c r="K32" s="127"/>
      <c r="L32" s="130"/>
      <c r="M32" s="131"/>
      <c r="N32" s="132">
        <f>SUM(N7:N15)</f>
        <v>24965670</v>
      </c>
      <c r="O32" s="132">
        <f>SUM(O7:O15)</f>
        <v>6870139</v>
      </c>
      <c r="P32" s="132">
        <f>SUM(P7:P15)</f>
        <v>31835809</v>
      </c>
      <c r="Q32" s="132">
        <f>SUM(Q8:Q15)</f>
        <v>0</v>
      </c>
      <c r="R32" s="132">
        <f>SUM(R8:R15)</f>
        <v>0</v>
      </c>
      <c r="S32" s="132">
        <f>SUM(S8:S15)</f>
        <v>0</v>
      </c>
      <c r="T32" s="133">
        <f t="shared" ref="T32:V32" si="9">SUM(T8:T15)</f>
        <v>0</v>
      </c>
      <c r="U32" s="134">
        <f t="shared" si="9"/>
        <v>0</v>
      </c>
      <c r="V32" s="132">
        <f t="shared" si="9"/>
        <v>0</v>
      </c>
      <c r="W32" s="132">
        <f>SUM(N32,Q32,S32,U32)</f>
        <v>24965670</v>
      </c>
      <c r="X32" s="132">
        <f>SUM(O32,R32,T32,V32)</f>
        <v>6870139</v>
      </c>
      <c r="Y32" s="132">
        <f>SUM(Y8:Y15)</f>
        <v>31835809</v>
      </c>
      <c r="Z32" s="135"/>
      <c r="AA32" s="322"/>
      <c r="AB32" s="1"/>
    </row>
    <row r="33" spans="2:28" ht="19.5">
      <c r="B33" s="70">
        <v>20</v>
      </c>
      <c r="C33" s="71" t="s">
        <v>264</v>
      </c>
      <c r="D33" s="3"/>
      <c r="E33" s="72"/>
      <c r="F33" s="64"/>
      <c r="G33" s="64"/>
      <c r="H33" s="64"/>
      <c r="I33" s="65"/>
      <c r="J33" s="66"/>
      <c r="K33" s="67"/>
      <c r="L33" s="67"/>
      <c r="M33" s="69"/>
      <c r="N33" s="68"/>
      <c r="O33" s="68"/>
      <c r="P33" s="68"/>
      <c r="Q33" s="88"/>
      <c r="R33" s="88"/>
      <c r="S33" s="88"/>
      <c r="T33" s="94"/>
      <c r="U33" s="99"/>
      <c r="V33" s="88"/>
      <c r="W33" s="88"/>
      <c r="X33" s="88"/>
      <c r="Y33" s="88"/>
      <c r="Z33" s="63"/>
      <c r="AA33" s="322"/>
      <c r="AB33" s="1"/>
    </row>
    <row r="34" spans="2:28">
      <c r="B34" s="10">
        <v>20</v>
      </c>
      <c r="C34" s="163">
        <v>2</v>
      </c>
      <c r="D34" s="164" t="s">
        <v>33</v>
      </c>
      <c r="E34" s="165" t="s">
        <v>34</v>
      </c>
      <c r="F34" s="165" t="s">
        <v>2</v>
      </c>
      <c r="G34" s="165" t="s">
        <v>3</v>
      </c>
      <c r="H34" s="165" t="s">
        <v>217</v>
      </c>
      <c r="I34" s="91">
        <v>18951.66</v>
      </c>
      <c r="J34" s="166">
        <v>1</v>
      </c>
      <c r="K34" s="165">
        <v>1993</v>
      </c>
      <c r="L34" s="175">
        <v>499.8</v>
      </c>
      <c r="M34" s="168">
        <v>0.73</v>
      </c>
      <c r="N34" s="138">
        <v>6915000</v>
      </c>
      <c r="O34" s="138">
        <v>0</v>
      </c>
      <c r="P34" s="138">
        <f t="shared" ref="P34:P47" si="10">SUM(N34:O34)</f>
        <v>6915000</v>
      </c>
      <c r="Q34" s="138"/>
      <c r="R34" s="138"/>
      <c r="S34" s="138"/>
      <c r="T34" s="169"/>
      <c r="U34" s="170"/>
      <c r="V34" s="138"/>
      <c r="W34" s="138">
        <f>SUM(N34,Q34,S34,U34)</f>
        <v>6915000</v>
      </c>
      <c r="X34" s="138">
        <f>SUM(O34,R34,T34,V34)</f>
        <v>0</v>
      </c>
      <c r="Y34" s="138">
        <f>SUM(W34:X34)</f>
        <v>6915000</v>
      </c>
      <c r="Z34" s="82"/>
      <c r="AA34" s="322"/>
      <c r="AB34" s="1"/>
    </row>
    <row r="35" spans="2:28">
      <c r="B35" s="10">
        <v>20</v>
      </c>
      <c r="C35" s="163">
        <v>3</v>
      </c>
      <c r="D35" s="164" t="s">
        <v>35</v>
      </c>
      <c r="E35" s="165" t="s">
        <v>34</v>
      </c>
      <c r="F35" s="165" t="s">
        <v>2</v>
      </c>
      <c r="G35" s="165" t="s">
        <v>3</v>
      </c>
      <c r="H35" s="165" t="s">
        <v>218</v>
      </c>
      <c r="I35" s="91">
        <v>33152.44</v>
      </c>
      <c r="J35" s="166">
        <v>1</v>
      </c>
      <c r="K35" s="165">
        <v>1987</v>
      </c>
      <c r="L35" s="175">
        <v>553</v>
      </c>
      <c r="M35" s="168">
        <v>0.68</v>
      </c>
      <c r="N35" s="138">
        <v>12466000</v>
      </c>
      <c r="O35" s="138">
        <v>0</v>
      </c>
      <c r="P35" s="138">
        <f t="shared" si="10"/>
        <v>12466000</v>
      </c>
      <c r="Q35" s="138"/>
      <c r="R35" s="138"/>
      <c r="S35" s="138"/>
      <c r="T35" s="169"/>
      <c r="U35" s="170"/>
      <c r="V35" s="138"/>
      <c r="W35" s="138">
        <f t="shared" ref="W35:W47" si="11">SUM(N35,Q35,S35,U35)</f>
        <v>12466000</v>
      </c>
      <c r="X35" s="138">
        <f t="shared" ref="X35:X47" si="12">SUM(O35,R35,T35,V35)</f>
        <v>0</v>
      </c>
      <c r="Y35" s="138">
        <f t="shared" ref="Y35:Y66" si="13">SUM(W35:X35)</f>
        <v>12466000</v>
      </c>
      <c r="Z35" s="82"/>
      <c r="AA35" s="322"/>
      <c r="AB35" s="1"/>
    </row>
    <row r="36" spans="2:28">
      <c r="B36" s="10">
        <v>20</v>
      </c>
      <c r="C36" s="163">
        <v>4</v>
      </c>
      <c r="D36" s="164" t="s">
        <v>36</v>
      </c>
      <c r="E36" s="165" t="s">
        <v>2</v>
      </c>
      <c r="F36" s="165" t="s">
        <v>2</v>
      </c>
      <c r="G36" s="165" t="s">
        <v>3</v>
      </c>
      <c r="H36" s="165" t="s">
        <v>219</v>
      </c>
      <c r="I36" s="91">
        <v>4252.46</v>
      </c>
      <c r="J36" s="166">
        <v>1</v>
      </c>
      <c r="K36" s="165">
        <v>1987</v>
      </c>
      <c r="L36" s="175">
        <v>565.1</v>
      </c>
      <c r="M36" s="168">
        <v>0.68</v>
      </c>
      <c r="N36" s="138">
        <v>1634000</v>
      </c>
      <c r="O36" s="138">
        <v>0</v>
      </c>
      <c r="P36" s="138">
        <f t="shared" si="10"/>
        <v>1634000</v>
      </c>
      <c r="Q36" s="138"/>
      <c r="R36" s="138"/>
      <c r="S36" s="138"/>
      <c r="T36" s="169"/>
      <c r="U36" s="170"/>
      <c r="V36" s="138"/>
      <c r="W36" s="138">
        <f t="shared" si="11"/>
        <v>1634000</v>
      </c>
      <c r="X36" s="138">
        <f t="shared" si="12"/>
        <v>0</v>
      </c>
      <c r="Y36" s="138">
        <f t="shared" si="13"/>
        <v>1634000</v>
      </c>
      <c r="Z36" s="82"/>
      <c r="AA36" s="322"/>
      <c r="AB36" s="1"/>
    </row>
    <row r="37" spans="2:28">
      <c r="B37" s="10">
        <v>20</v>
      </c>
      <c r="C37" s="163">
        <v>5</v>
      </c>
      <c r="D37" s="164" t="s">
        <v>37</v>
      </c>
      <c r="E37" s="165" t="s">
        <v>2</v>
      </c>
      <c r="F37" s="165" t="s">
        <v>2</v>
      </c>
      <c r="G37" s="165" t="s">
        <v>3</v>
      </c>
      <c r="H37" s="165" t="s">
        <v>219</v>
      </c>
      <c r="I37" s="91">
        <v>3749.33</v>
      </c>
      <c r="J37" s="166">
        <v>1</v>
      </c>
      <c r="K37" s="165">
        <v>1993</v>
      </c>
      <c r="L37" s="175">
        <v>564.9</v>
      </c>
      <c r="M37" s="168">
        <v>0.71</v>
      </c>
      <c r="N37" s="138">
        <v>1504000</v>
      </c>
      <c r="O37" s="138">
        <v>0</v>
      </c>
      <c r="P37" s="138">
        <f t="shared" si="10"/>
        <v>1504000</v>
      </c>
      <c r="Q37" s="138"/>
      <c r="R37" s="138"/>
      <c r="S37" s="138"/>
      <c r="T37" s="169"/>
      <c r="U37" s="170"/>
      <c r="V37" s="138"/>
      <c r="W37" s="138">
        <f t="shared" si="11"/>
        <v>1504000</v>
      </c>
      <c r="X37" s="138">
        <f t="shared" si="12"/>
        <v>0</v>
      </c>
      <c r="Y37" s="138">
        <f t="shared" si="13"/>
        <v>1504000</v>
      </c>
      <c r="Z37" s="82"/>
      <c r="AA37" s="322"/>
      <c r="AB37" s="1"/>
    </row>
    <row r="38" spans="2:28">
      <c r="B38" s="10">
        <v>20</v>
      </c>
      <c r="C38" s="163">
        <v>6</v>
      </c>
      <c r="D38" s="164" t="s">
        <v>280</v>
      </c>
      <c r="E38" s="165" t="s">
        <v>2</v>
      </c>
      <c r="F38" s="165" t="s">
        <v>2</v>
      </c>
      <c r="G38" s="165" t="s">
        <v>3</v>
      </c>
      <c r="H38" s="165" t="s">
        <v>220</v>
      </c>
      <c r="I38" s="91">
        <v>825.45</v>
      </c>
      <c r="J38" s="166">
        <v>1</v>
      </c>
      <c r="K38" s="165">
        <v>1994</v>
      </c>
      <c r="L38" s="175">
        <v>672.8</v>
      </c>
      <c r="M38" s="168">
        <v>0.69</v>
      </c>
      <c r="N38" s="138">
        <v>383200</v>
      </c>
      <c r="O38" s="138">
        <v>0</v>
      </c>
      <c r="P38" s="138">
        <f t="shared" si="10"/>
        <v>383200</v>
      </c>
      <c r="Q38" s="138"/>
      <c r="R38" s="138"/>
      <c r="S38" s="138"/>
      <c r="T38" s="169"/>
      <c r="U38" s="170"/>
      <c r="V38" s="138"/>
      <c r="W38" s="138">
        <f t="shared" si="11"/>
        <v>383200</v>
      </c>
      <c r="X38" s="138">
        <f t="shared" si="12"/>
        <v>0</v>
      </c>
      <c r="Y38" s="138">
        <f t="shared" si="13"/>
        <v>383200</v>
      </c>
      <c r="Z38" s="82"/>
      <c r="AA38" s="322"/>
      <c r="AB38" s="1"/>
    </row>
    <row r="39" spans="2:28">
      <c r="B39" s="10">
        <v>20</v>
      </c>
      <c r="C39" s="163">
        <v>7</v>
      </c>
      <c r="D39" s="164" t="s">
        <v>38</v>
      </c>
      <c r="E39" s="165" t="s">
        <v>2</v>
      </c>
      <c r="F39" s="165" t="s">
        <v>2</v>
      </c>
      <c r="G39" s="165" t="s">
        <v>3</v>
      </c>
      <c r="H39" s="165">
        <v>4</v>
      </c>
      <c r="I39" s="91">
        <v>895.08</v>
      </c>
      <c r="J39" s="166">
        <v>1</v>
      </c>
      <c r="K39" s="165">
        <v>1994</v>
      </c>
      <c r="L39" s="175">
        <v>318.60000000000002</v>
      </c>
      <c r="M39" s="168">
        <v>0.69</v>
      </c>
      <c r="N39" s="138">
        <v>196800</v>
      </c>
      <c r="O39" s="138">
        <v>0</v>
      </c>
      <c r="P39" s="138">
        <f t="shared" si="10"/>
        <v>196800</v>
      </c>
      <c r="Q39" s="138"/>
      <c r="R39" s="138"/>
      <c r="S39" s="138"/>
      <c r="T39" s="169"/>
      <c r="U39" s="170"/>
      <c r="V39" s="138"/>
      <c r="W39" s="138">
        <f t="shared" si="11"/>
        <v>196800</v>
      </c>
      <c r="X39" s="138">
        <f t="shared" si="12"/>
        <v>0</v>
      </c>
      <c r="Y39" s="138">
        <f t="shared" si="13"/>
        <v>196800</v>
      </c>
      <c r="Z39" s="82"/>
      <c r="AA39" s="322"/>
      <c r="AB39" s="1"/>
    </row>
    <row r="40" spans="2:28">
      <c r="B40" s="10">
        <v>20</v>
      </c>
      <c r="C40" s="163">
        <v>12</v>
      </c>
      <c r="D40" s="164" t="s">
        <v>44</v>
      </c>
      <c r="E40" s="165" t="s">
        <v>320</v>
      </c>
      <c r="F40" s="165" t="s">
        <v>45</v>
      </c>
      <c r="G40" s="165" t="s">
        <v>3</v>
      </c>
      <c r="H40" s="165">
        <v>4</v>
      </c>
      <c r="I40" s="91">
        <v>767.7</v>
      </c>
      <c r="J40" s="166">
        <v>1</v>
      </c>
      <c r="K40" s="165">
        <v>2018</v>
      </c>
      <c r="L40" s="175">
        <v>422.6</v>
      </c>
      <c r="M40" s="168">
        <v>0.89</v>
      </c>
      <c r="N40" s="138">
        <v>290300</v>
      </c>
      <c r="O40" s="138">
        <v>0</v>
      </c>
      <c r="P40" s="138">
        <f>SUM(N40:O40)</f>
        <v>290300</v>
      </c>
      <c r="Q40" s="138"/>
      <c r="R40" s="138"/>
      <c r="S40" s="138"/>
      <c r="T40" s="169"/>
      <c r="U40" s="170"/>
      <c r="V40" s="138"/>
      <c r="W40" s="138">
        <f t="shared" si="11"/>
        <v>290300</v>
      </c>
      <c r="X40" s="138">
        <f t="shared" si="12"/>
        <v>0</v>
      </c>
      <c r="Y40" s="138">
        <f t="shared" si="13"/>
        <v>290300</v>
      </c>
      <c r="Z40" s="82"/>
      <c r="AA40" s="322"/>
      <c r="AB40" s="1"/>
    </row>
    <row r="41" spans="2:28">
      <c r="B41" s="10">
        <v>20</v>
      </c>
      <c r="C41" s="163">
        <v>20</v>
      </c>
      <c r="D41" s="164" t="s">
        <v>53</v>
      </c>
      <c r="E41" s="165" t="s">
        <v>9</v>
      </c>
      <c r="F41" s="165" t="s">
        <v>52</v>
      </c>
      <c r="G41" s="165" t="s">
        <v>9</v>
      </c>
      <c r="H41" s="165">
        <v>2</v>
      </c>
      <c r="I41" s="91">
        <v>355.5</v>
      </c>
      <c r="J41" s="166">
        <v>2</v>
      </c>
      <c r="K41" s="165">
        <v>2013</v>
      </c>
      <c r="L41" s="175">
        <v>318.7</v>
      </c>
      <c r="M41" s="168">
        <v>0.82</v>
      </c>
      <c r="N41" s="138">
        <v>92900</v>
      </c>
      <c r="O41" s="138">
        <v>0</v>
      </c>
      <c r="P41" s="138">
        <f>SUM(N41:O41)</f>
        <v>92900</v>
      </c>
      <c r="Q41" s="138"/>
      <c r="R41" s="138"/>
      <c r="S41" s="138"/>
      <c r="T41" s="169"/>
      <c r="U41" s="170"/>
      <c r="V41" s="138"/>
      <c r="W41" s="138">
        <f t="shared" si="11"/>
        <v>92900</v>
      </c>
      <c r="X41" s="138">
        <f t="shared" si="12"/>
        <v>0</v>
      </c>
      <c r="Y41" s="138">
        <f t="shared" si="13"/>
        <v>92900</v>
      </c>
      <c r="Z41" s="82"/>
      <c r="AA41" s="322"/>
      <c r="AB41" s="1"/>
    </row>
    <row r="42" spans="2:28">
      <c r="B42" s="10">
        <v>20</v>
      </c>
      <c r="C42" s="163">
        <v>22</v>
      </c>
      <c r="D42" s="164" t="s">
        <v>4</v>
      </c>
      <c r="E42" s="165" t="s">
        <v>9</v>
      </c>
      <c r="F42" s="165" t="s">
        <v>9</v>
      </c>
      <c r="G42" s="165" t="s">
        <v>3</v>
      </c>
      <c r="H42" s="165">
        <v>2</v>
      </c>
      <c r="I42" s="91">
        <v>3244.64</v>
      </c>
      <c r="J42" s="166">
        <v>2</v>
      </c>
      <c r="K42" s="165">
        <v>2014</v>
      </c>
      <c r="L42" s="175">
        <v>119</v>
      </c>
      <c r="M42" s="168">
        <v>0.84</v>
      </c>
      <c r="N42" s="138">
        <v>322400</v>
      </c>
      <c r="O42" s="138">
        <v>0</v>
      </c>
      <c r="P42" s="138">
        <f>SUM(N42:O42)</f>
        <v>322400</v>
      </c>
      <c r="Q42" s="138"/>
      <c r="R42" s="138"/>
      <c r="S42" s="138"/>
      <c r="T42" s="169"/>
      <c r="U42" s="170"/>
      <c r="V42" s="138"/>
      <c r="W42" s="138">
        <f t="shared" si="11"/>
        <v>322400</v>
      </c>
      <c r="X42" s="138">
        <f t="shared" si="12"/>
        <v>0</v>
      </c>
      <c r="Y42" s="138">
        <f t="shared" si="13"/>
        <v>322400</v>
      </c>
      <c r="Z42" s="82" t="s">
        <v>272</v>
      </c>
      <c r="AA42" s="322"/>
      <c r="AB42" s="1"/>
    </row>
    <row r="43" spans="2:28">
      <c r="B43" s="10">
        <v>20</v>
      </c>
      <c r="C43" s="163">
        <v>24</v>
      </c>
      <c r="D43" s="176" t="s">
        <v>56</v>
      </c>
      <c r="E43" s="165" t="s">
        <v>2</v>
      </c>
      <c r="F43" s="165" t="s">
        <v>2</v>
      </c>
      <c r="G43" s="165" t="s">
        <v>3</v>
      </c>
      <c r="H43" s="165">
        <v>6</v>
      </c>
      <c r="I43" s="91">
        <v>12943.09</v>
      </c>
      <c r="J43" s="166">
        <v>1</v>
      </c>
      <c r="K43" s="165">
        <v>2018</v>
      </c>
      <c r="L43" s="175">
        <v>503.4</v>
      </c>
      <c r="M43" s="168">
        <v>0.93</v>
      </c>
      <c r="N43" s="138">
        <v>6060000</v>
      </c>
      <c r="O43" s="138">
        <v>0</v>
      </c>
      <c r="P43" s="138">
        <f>SUM(N43:O43)</f>
        <v>6060000</v>
      </c>
      <c r="Q43" s="138"/>
      <c r="R43" s="138"/>
      <c r="S43" s="138"/>
      <c r="T43" s="169"/>
      <c r="U43" s="170"/>
      <c r="V43" s="138"/>
      <c r="W43" s="138">
        <f t="shared" si="11"/>
        <v>6060000</v>
      </c>
      <c r="X43" s="138">
        <f t="shared" si="12"/>
        <v>0</v>
      </c>
      <c r="Y43" s="138">
        <f t="shared" si="13"/>
        <v>6060000</v>
      </c>
      <c r="Z43" s="82" t="s">
        <v>272</v>
      </c>
      <c r="AA43" s="322"/>
      <c r="AB43" s="1"/>
    </row>
    <row r="44" spans="2:28">
      <c r="B44" s="10">
        <v>20</v>
      </c>
      <c r="C44" s="163">
        <v>100</v>
      </c>
      <c r="D44" s="164" t="s">
        <v>115</v>
      </c>
      <c r="E44" s="165"/>
      <c r="F44" s="165"/>
      <c r="G44" s="165"/>
      <c r="H44" s="165"/>
      <c r="I44" s="171" t="s">
        <v>321</v>
      </c>
      <c r="J44" s="166"/>
      <c r="K44" s="165"/>
      <c r="L44" s="167"/>
      <c r="M44" s="168">
        <v>0.6</v>
      </c>
      <c r="N44" s="138">
        <v>70000</v>
      </c>
      <c r="O44" s="138">
        <v>0</v>
      </c>
      <c r="P44" s="138">
        <f t="shared" si="10"/>
        <v>70000</v>
      </c>
      <c r="Q44" s="138"/>
      <c r="R44" s="138"/>
      <c r="S44" s="138"/>
      <c r="T44" s="169"/>
      <c r="U44" s="170"/>
      <c r="V44" s="138"/>
      <c r="W44" s="138">
        <f t="shared" si="11"/>
        <v>70000</v>
      </c>
      <c r="X44" s="138">
        <f t="shared" si="12"/>
        <v>0</v>
      </c>
      <c r="Y44" s="138">
        <f t="shared" si="13"/>
        <v>70000</v>
      </c>
      <c r="Z44" s="82"/>
      <c r="AA44" s="322"/>
      <c r="AB44" s="1"/>
    </row>
    <row r="45" spans="2:28">
      <c r="B45" s="10">
        <v>20</v>
      </c>
      <c r="C45" s="163">
        <v>200</v>
      </c>
      <c r="D45" s="164" t="s">
        <v>270</v>
      </c>
      <c r="E45" s="165"/>
      <c r="F45" s="165"/>
      <c r="G45" s="165"/>
      <c r="H45" s="165"/>
      <c r="I45" s="171" t="s">
        <v>321</v>
      </c>
      <c r="J45" s="166"/>
      <c r="K45" s="165"/>
      <c r="L45" s="138"/>
      <c r="M45" s="168"/>
      <c r="N45" s="138">
        <v>0</v>
      </c>
      <c r="O45" s="138">
        <v>188200</v>
      </c>
      <c r="P45" s="138">
        <f t="shared" si="10"/>
        <v>188200</v>
      </c>
      <c r="Q45" s="138"/>
      <c r="R45" s="138"/>
      <c r="S45" s="138"/>
      <c r="T45" s="169"/>
      <c r="U45" s="170"/>
      <c r="V45" s="138"/>
      <c r="W45" s="138">
        <f t="shared" si="11"/>
        <v>0</v>
      </c>
      <c r="X45" s="138">
        <f t="shared" si="12"/>
        <v>188200</v>
      </c>
      <c r="Y45" s="138">
        <f t="shared" si="13"/>
        <v>188200</v>
      </c>
      <c r="Z45" s="82"/>
      <c r="AA45" s="322"/>
      <c r="AB45" s="1"/>
    </row>
    <row r="46" spans="2:28">
      <c r="B46" s="10">
        <v>20</v>
      </c>
      <c r="C46" s="163">
        <v>300</v>
      </c>
      <c r="D46" s="164" t="s">
        <v>316</v>
      </c>
      <c r="E46" s="165"/>
      <c r="F46" s="165"/>
      <c r="G46" s="165"/>
      <c r="H46" s="165"/>
      <c r="I46" s="171" t="s">
        <v>321</v>
      </c>
      <c r="J46" s="166"/>
      <c r="K46" s="165"/>
      <c r="L46" s="138"/>
      <c r="M46" s="177"/>
      <c r="N46" s="138">
        <v>0</v>
      </c>
      <c r="O46" s="138">
        <v>9278063</v>
      </c>
      <c r="P46" s="138">
        <f t="shared" si="10"/>
        <v>9278063</v>
      </c>
      <c r="Q46" s="138"/>
      <c r="R46" s="138"/>
      <c r="S46" s="138"/>
      <c r="T46" s="169"/>
      <c r="U46" s="170"/>
      <c r="V46" s="138"/>
      <c r="W46" s="138">
        <f t="shared" si="11"/>
        <v>0</v>
      </c>
      <c r="X46" s="138">
        <f t="shared" si="12"/>
        <v>9278063</v>
      </c>
      <c r="Y46" s="138">
        <f t="shared" si="13"/>
        <v>9278063</v>
      </c>
      <c r="Z46" s="82" t="s">
        <v>273</v>
      </c>
      <c r="AA46" s="322"/>
      <c r="AB46" s="1"/>
    </row>
    <row r="47" spans="2:28">
      <c r="B47" s="10">
        <v>20</v>
      </c>
      <c r="C47" s="163">
        <v>500</v>
      </c>
      <c r="D47" s="164" t="s">
        <v>206</v>
      </c>
      <c r="E47" s="165"/>
      <c r="F47" s="165"/>
      <c r="G47" s="165"/>
      <c r="H47" s="165"/>
      <c r="I47" s="91"/>
      <c r="J47" s="166"/>
      <c r="K47" s="165"/>
      <c r="L47" s="138"/>
      <c r="M47" s="177"/>
      <c r="N47" s="138">
        <v>0</v>
      </c>
      <c r="O47" s="138">
        <f>O204</f>
        <v>8040</v>
      </c>
      <c r="P47" s="138">
        <f t="shared" si="10"/>
        <v>8040</v>
      </c>
      <c r="Q47" s="138"/>
      <c r="R47" s="138"/>
      <c r="S47" s="138"/>
      <c r="T47" s="169"/>
      <c r="U47" s="170"/>
      <c r="V47" s="138"/>
      <c r="W47" s="138">
        <f t="shared" si="11"/>
        <v>0</v>
      </c>
      <c r="X47" s="138">
        <f t="shared" si="12"/>
        <v>8040</v>
      </c>
      <c r="Y47" s="138">
        <f t="shared" si="13"/>
        <v>8040</v>
      </c>
      <c r="Z47" s="82"/>
      <c r="AA47" s="322"/>
      <c r="AB47" s="1"/>
    </row>
    <row r="48" spans="2:28">
      <c r="B48" s="10">
        <v>20</v>
      </c>
      <c r="C48" s="10">
        <v>600</v>
      </c>
      <c r="D48" s="3" t="s">
        <v>207</v>
      </c>
      <c r="E48" s="11"/>
      <c r="F48" s="11"/>
      <c r="G48" s="11"/>
      <c r="H48" s="11"/>
      <c r="I48" s="46">
        <f>SUM(I50:I65)</f>
        <v>1684.9700000000003</v>
      </c>
      <c r="J48" s="28"/>
      <c r="K48" s="11"/>
      <c r="L48" s="6"/>
      <c r="M48" s="6"/>
      <c r="N48" s="6">
        <f t="shared" ref="N48:R48" si="14">SUM(N50:N66)</f>
        <v>294340</v>
      </c>
      <c r="O48" s="6">
        <f t="shared" si="14"/>
        <v>0</v>
      </c>
      <c r="P48" s="6">
        <f t="shared" si="14"/>
        <v>294340</v>
      </c>
      <c r="Q48" s="6">
        <f t="shared" si="14"/>
        <v>0</v>
      </c>
      <c r="R48" s="6">
        <f t="shared" si="14"/>
        <v>0</v>
      </c>
      <c r="S48" s="6">
        <f t="shared" ref="S48:V48" si="15">SUM(S50:S66)</f>
        <v>0</v>
      </c>
      <c r="T48" s="95">
        <f t="shared" si="15"/>
        <v>0</v>
      </c>
      <c r="U48" s="100">
        <f t="shared" si="15"/>
        <v>0</v>
      </c>
      <c r="V48" s="6">
        <f t="shared" si="15"/>
        <v>0</v>
      </c>
      <c r="W48" s="6">
        <f>SUM(N48,Q48,S48,U48)</f>
        <v>294340</v>
      </c>
      <c r="X48" s="6">
        <f>SUM(O48,R48,T48,V48)</f>
        <v>0</v>
      </c>
      <c r="Y48" s="6">
        <f t="shared" si="13"/>
        <v>294340</v>
      </c>
      <c r="Z48" s="47"/>
      <c r="AA48" s="322"/>
      <c r="AB48" s="1"/>
    </row>
    <row r="49" spans="2:28" hidden="1" outlineLevel="1">
      <c r="B49" s="73"/>
      <c r="C49" s="298" t="s">
        <v>268</v>
      </c>
      <c r="D49" s="299"/>
      <c r="E49" s="74"/>
      <c r="F49" s="74"/>
      <c r="G49" s="74"/>
      <c r="H49" s="74"/>
      <c r="I49" s="75"/>
      <c r="J49" s="76"/>
      <c r="K49" s="74"/>
      <c r="L49" s="77"/>
      <c r="M49" s="79"/>
      <c r="N49" s="78"/>
      <c r="O49" s="78"/>
      <c r="P49" s="78"/>
      <c r="Q49" s="78"/>
      <c r="R49" s="78"/>
      <c r="S49" s="78"/>
      <c r="T49" s="96"/>
      <c r="U49" s="101"/>
      <c r="V49" s="78"/>
      <c r="W49" s="78"/>
      <c r="X49" s="78"/>
      <c r="Y49" s="78"/>
      <c r="Z49" s="80"/>
      <c r="AA49" s="322"/>
      <c r="AB49" s="1"/>
    </row>
    <row r="50" spans="2:28" hidden="1" outlineLevel="1">
      <c r="B50" s="10">
        <v>20</v>
      </c>
      <c r="C50" s="163">
        <v>8</v>
      </c>
      <c r="D50" s="164" t="s">
        <v>39</v>
      </c>
      <c r="E50" s="165" t="s">
        <v>2</v>
      </c>
      <c r="F50" s="165" t="s">
        <v>2</v>
      </c>
      <c r="G50" s="165" t="s">
        <v>3</v>
      </c>
      <c r="H50" s="165">
        <v>1</v>
      </c>
      <c r="I50" s="91">
        <v>192</v>
      </c>
      <c r="J50" s="166"/>
      <c r="K50" s="165">
        <v>1992</v>
      </c>
      <c r="L50" s="175">
        <v>323.39999999999998</v>
      </c>
      <c r="M50" s="168">
        <v>0.67</v>
      </c>
      <c r="N50" s="138">
        <v>41600</v>
      </c>
      <c r="O50" s="138">
        <v>0</v>
      </c>
      <c r="P50" s="138">
        <f t="shared" ref="P50:P65" si="16">SUM(N50:O50)</f>
        <v>41600</v>
      </c>
      <c r="Q50" s="138"/>
      <c r="R50" s="138"/>
      <c r="S50" s="138"/>
      <c r="T50" s="169"/>
      <c r="U50" s="170"/>
      <c r="V50" s="138"/>
      <c r="W50" s="138">
        <f>SUM(N50,Q50,S50,U50)</f>
        <v>41600</v>
      </c>
      <c r="X50" s="138">
        <f>SUM(O50,R50,T50,V50)</f>
        <v>0</v>
      </c>
      <c r="Y50" s="138">
        <f t="shared" si="13"/>
        <v>41600</v>
      </c>
      <c r="Z50" s="82"/>
      <c r="AA50" s="322"/>
      <c r="AB50" s="1"/>
    </row>
    <row r="51" spans="2:28" hidden="1" outlineLevel="1">
      <c r="B51" s="10">
        <v>20</v>
      </c>
      <c r="C51" s="163">
        <v>9</v>
      </c>
      <c r="D51" s="164" t="s">
        <v>40</v>
      </c>
      <c r="E51" s="165" t="s">
        <v>2</v>
      </c>
      <c r="F51" s="165" t="s">
        <v>2</v>
      </c>
      <c r="G51" s="165" t="s">
        <v>3</v>
      </c>
      <c r="H51" s="165">
        <v>1</v>
      </c>
      <c r="I51" s="91">
        <v>101.99</v>
      </c>
      <c r="J51" s="166"/>
      <c r="K51" s="165">
        <v>1995</v>
      </c>
      <c r="L51" s="175">
        <v>419.6</v>
      </c>
      <c r="M51" s="168">
        <v>0.85</v>
      </c>
      <c r="N51" s="138">
        <v>36400</v>
      </c>
      <c r="O51" s="138">
        <v>0</v>
      </c>
      <c r="P51" s="138">
        <f t="shared" si="16"/>
        <v>36400</v>
      </c>
      <c r="Q51" s="138"/>
      <c r="R51" s="138"/>
      <c r="S51" s="138"/>
      <c r="T51" s="169"/>
      <c r="U51" s="170"/>
      <c r="V51" s="138"/>
      <c r="W51" s="138">
        <f t="shared" ref="W51:W65" si="17">SUM(N51,Q51,S51,U51)</f>
        <v>36400</v>
      </c>
      <c r="X51" s="138">
        <f t="shared" ref="X51:X65" si="18">SUM(O51,R51,T51,V51)</f>
        <v>0</v>
      </c>
      <c r="Y51" s="138">
        <f t="shared" si="13"/>
        <v>36400</v>
      </c>
      <c r="Z51" s="82"/>
      <c r="AA51" s="322"/>
      <c r="AB51" s="1"/>
    </row>
    <row r="52" spans="2:28" hidden="1" outlineLevel="1">
      <c r="B52" s="10">
        <v>20</v>
      </c>
      <c r="C52" s="163">
        <v>10</v>
      </c>
      <c r="D52" s="164" t="s">
        <v>41</v>
      </c>
      <c r="E52" s="165" t="s">
        <v>9</v>
      </c>
      <c r="F52" s="165" t="s">
        <v>42</v>
      </c>
      <c r="G52" s="165" t="s">
        <v>9</v>
      </c>
      <c r="H52" s="165">
        <v>1</v>
      </c>
      <c r="I52" s="91">
        <v>114.34</v>
      </c>
      <c r="J52" s="166"/>
      <c r="K52" s="165">
        <v>2010</v>
      </c>
      <c r="L52" s="175">
        <v>425</v>
      </c>
      <c r="M52" s="168">
        <v>0.78</v>
      </c>
      <c r="N52" s="138">
        <v>37700</v>
      </c>
      <c r="O52" s="138">
        <v>0</v>
      </c>
      <c r="P52" s="138">
        <f t="shared" si="16"/>
        <v>37700</v>
      </c>
      <c r="Q52" s="138"/>
      <c r="R52" s="138"/>
      <c r="S52" s="138"/>
      <c r="T52" s="169"/>
      <c r="U52" s="170"/>
      <c r="V52" s="138"/>
      <c r="W52" s="138">
        <f t="shared" si="17"/>
        <v>37700</v>
      </c>
      <c r="X52" s="138">
        <f t="shared" si="18"/>
        <v>0</v>
      </c>
      <c r="Y52" s="138">
        <f t="shared" si="13"/>
        <v>37700</v>
      </c>
      <c r="Z52" s="82"/>
      <c r="AA52" s="322"/>
      <c r="AB52" s="1"/>
    </row>
    <row r="53" spans="2:28" hidden="1" outlineLevel="1">
      <c r="B53" s="10">
        <v>20</v>
      </c>
      <c r="C53" s="163">
        <v>11</v>
      </c>
      <c r="D53" s="164" t="s">
        <v>43</v>
      </c>
      <c r="E53" s="165" t="s">
        <v>9</v>
      </c>
      <c r="F53" s="178" t="s">
        <v>323</v>
      </c>
      <c r="G53" s="179" t="s">
        <v>142</v>
      </c>
      <c r="H53" s="165">
        <v>1</v>
      </c>
      <c r="I53" s="91">
        <v>185</v>
      </c>
      <c r="J53" s="166"/>
      <c r="K53" s="165">
        <v>1994</v>
      </c>
      <c r="L53" s="175">
        <v>216.2</v>
      </c>
      <c r="M53" s="168">
        <v>0.54</v>
      </c>
      <c r="N53" s="138">
        <v>21400</v>
      </c>
      <c r="O53" s="138">
        <v>0</v>
      </c>
      <c r="P53" s="138">
        <f t="shared" si="16"/>
        <v>21400</v>
      </c>
      <c r="Q53" s="138"/>
      <c r="R53" s="138"/>
      <c r="S53" s="138"/>
      <c r="T53" s="169"/>
      <c r="U53" s="170"/>
      <c r="V53" s="138"/>
      <c r="W53" s="138">
        <f t="shared" si="17"/>
        <v>21400</v>
      </c>
      <c r="X53" s="138">
        <f t="shared" si="18"/>
        <v>0</v>
      </c>
      <c r="Y53" s="138">
        <f t="shared" si="13"/>
        <v>21400</v>
      </c>
      <c r="Z53" s="82"/>
      <c r="AA53" s="322"/>
      <c r="AB53" s="1"/>
    </row>
    <row r="54" spans="2:28" hidden="1" outlineLevel="1">
      <c r="B54" s="10">
        <v>20</v>
      </c>
      <c r="C54" s="163">
        <v>13</v>
      </c>
      <c r="D54" s="164" t="s">
        <v>46</v>
      </c>
      <c r="E54" s="165" t="s">
        <v>9</v>
      </c>
      <c r="F54" s="165" t="s">
        <v>10</v>
      </c>
      <c r="G54" s="165" t="s">
        <v>9</v>
      </c>
      <c r="H54" s="165">
        <v>1</v>
      </c>
      <c r="I54" s="91">
        <v>45.98</v>
      </c>
      <c r="J54" s="166"/>
      <c r="K54" s="165">
        <v>1995</v>
      </c>
      <c r="L54" s="175">
        <v>119.6</v>
      </c>
      <c r="M54" s="168">
        <v>0.51</v>
      </c>
      <c r="N54" s="138">
        <v>2800</v>
      </c>
      <c r="O54" s="138">
        <v>0</v>
      </c>
      <c r="P54" s="138">
        <f t="shared" si="16"/>
        <v>2800</v>
      </c>
      <c r="Q54" s="138"/>
      <c r="R54" s="138"/>
      <c r="S54" s="138"/>
      <c r="T54" s="169"/>
      <c r="U54" s="170"/>
      <c r="V54" s="138"/>
      <c r="W54" s="138">
        <f t="shared" si="17"/>
        <v>2800</v>
      </c>
      <c r="X54" s="138">
        <f t="shared" si="18"/>
        <v>0</v>
      </c>
      <c r="Y54" s="138">
        <f t="shared" si="13"/>
        <v>2800</v>
      </c>
      <c r="Z54" s="82"/>
      <c r="AA54" s="322"/>
      <c r="AB54" s="1"/>
    </row>
    <row r="55" spans="2:28" hidden="1" outlineLevel="1">
      <c r="B55" s="10">
        <v>20</v>
      </c>
      <c r="C55" s="163">
        <v>14</v>
      </c>
      <c r="D55" s="164" t="s">
        <v>47</v>
      </c>
      <c r="E55" s="165" t="s">
        <v>9</v>
      </c>
      <c r="F55" s="165" t="s">
        <v>10</v>
      </c>
      <c r="G55" s="165" t="s">
        <v>9</v>
      </c>
      <c r="H55" s="165">
        <v>1</v>
      </c>
      <c r="I55" s="91">
        <v>99.9</v>
      </c>
      <c r="J55" s="166"/>
      <c r="K55" s="165">
        <v>1995</v>
      </c>
      <c r="L55" s="175">
        <v>123.1</v>
      </c>
      <c r="M55" s="168">
        <v>0.5</v>
      </c>
      <c r="N55" s="138">
        <v>6200</v>
      </c>
      <c r="O55" s="138">
        <v>0</v>
      </c>
      <c r="P55" s="138">
        <f t="shared" si="16"/>
        <v>6200</v>
      </c>
      <c r="Q55" s="138"/>
      <c r="R55" s="138"/>
      <c r="S55" s="138"/>
      <c r="T55" s="169"/>
      <c r="U55" s="170"/>
      <c r="V55" s="138"/>
      <c r="W55" s="138">
        <f t="shared" si="17"/>
        <v>6200</v>
      </c>
      <c r="X55" s="138">
        <f t="shared" si="18"/>
        <v>0</v>
      </c>
      <c r="Y55" s="138">
        <f t="shared" si="13"/>
        <v>6200</v>
      </c>
      <c r="Z55" s="82"/>
      <c r="AA55" s="322"/>
      <c r="AB55" s="1"/>
    </row>
    <row r="56" spans="2:28" hidden="1" outlineLevel="1">
      <c r="B56" s="10">
        <v>20</v>
      </c>
      <c r="C56" s="163">
        <v>15</v>
      </c>
      <c r="D56" s="164" t="s">
        <v>48</v>
      </c>
      <c r="E56" s="165" t="s">
        <v>9</v>
      </c>
      <c r="F56" s="165" t="s">
        <v>10</v>
      </c>
      <c r="G56" s="165" t="s">
        <v>9</v>
      </c>
      <c r="H56" s="165">
        <v>1</v>
      </c>
      <c r="I56" s="91">
        <v>126.86</v>
      </c>
      <c r="J56" s="166"/>
      <c r="K56" s="165">
        <v>1995</v>
      </c>
      <c r="L56" s="175">
        <v>123</v>
      </c>
      <c r="M56" s="168">
        <v>0.5</v>
      </c>
      <c r="N56" s="138">
        <v>7800</v>
      </c>
      <c r="O56" s="138">
        <v>0</v>
      </c>
      <c r="P56" s="138">
        <f t="shared" si="16"/>
        <v>7800</v>
      </c>
      <c r="Q56" s="138"/>
      <c r="R56" s="138"/>
      <c r="S56" s="138"/>
      <c r="T56" s="169"/>
      <c r="U56" s="170"/>
      <c r="V56" s="138"/>
      <c r="W56" s="138">
        <f t="shared" si="17"/>
        <v>7800</v>
      </c>
      <c r="X56" s="138">
        <f t="shared" si="18"/>
        <v>0</v>
      </c>
      <c r="Y56" s="138">
        <f t="shared" si="13"/>
        <v>7800</v>
      </c>
      <c r="Z56" s="82"/>
      <c r="AA56" s="322"/>
      <c r="AB56" s="1"/>
    </row>
    <row r="57" spans="2:28" hidden="1" outlineLevel="1">
      <c r="B57" s="10">
        <v>20</v>
      </c>
      <c r="C57" s="163">
        <v>17</v>
      </c>
      <c r="D57" s="164" t="s">
        <v>49</v>
      </c>
      <c r="E57" s="165" t="s">
        <v>9</v>
      </c>
      <c r="F57" s="165" t="s">
        <v>10</v>
      </c>
      <c r="G57" s="165" t="s">
        <v>9</v>
      </c>
      <c r="H57" s="165">
        <v>1</v>
      </c>
      <c r="I57" s="91">
        <v>207.75</v>
      </c>
      <c r="J57" s="166"/>
      <c r="K57" s="165">
        <v>1995</v>
      </c>
      <c r="L57" s="175">
        <v>122.7</v>
      </c>
      <c r="M57" s="168">
        <v>0.5</v>
      </c>
      <c r="N57" s="138">
        <v>12800</v>
      </c>
      <c r="O57" s="138">
        <v>0</v>
      </c>
      <c r="P57" s="138">
        <f t="shared" si="16"/>
        <v>12800</v>
      </c>
      <c r="Q57" s="138"/>
      <c r="R57" s="138"/>
      <c r="S57" s="138"/>
      <c r="T57" s="169"/>
      <c r="U57" s="170"/>
      <c r="V57" s="138"/>
      <c r="W57" s="138">
        <f t="shared" si="17"/>
        <v>12800</v>
      </c>
      <c r="X57" s="138">
        <f t="shared" si="18"/>
        <v>0</v>
      </c>
      <c r="Y57" s="138">
        <f t="shared" si="13"/>
        <v>12800</v>
      </c>
      <c r="Z57" s="82"/>
      <c r="AA57" s="322"/>
      <c r="AB57" s="1"/>
    </row>
    <row r="58" spans="2:28" hidden="1" outlineLevel="1">
      <c r="B58" s="10">
        <v>20</v>
      </c>
      <c r="C58" s="163">
        <v>18</v>
      </c>
      <c r="D58" s="164" t="s">
        <v>50</v>
      </c>
      <c r="E58" s="165" t="s">
        <v>9</v>
      </c>
      <c r="F58" s="165" t="s">
        <v>10</v>
      </c>
      <c r="G58" s="165" t="s">
        <v>9</v>
      </c>
      <c r="H58" s="165">
        <v>1</v>
      </c>
      <c r="I58" s="91">
        <v>207.75</v>
      </c>
      <c r="J58" s="166"/>
      <c r="K58" s="165">
        <v>1995</v>
      </c>
      <c r="L58" s="175">
        <v>122.7</v>
      </c>
      <c r="M58" s="168">
        <v>0.5</v>
      </c>
      <c r="N58" s="138">
        <v>12800</v>
      </c>
      <c r="O58" s="138">
        <v>0</v>
      </c>
      <c r="P58" s="138">
        <f t="shared" si="16"/>
        <v>12800</v>
      </c>
      <c r="Q58" s="138"/>
      <c r="R58" s="138"/>
      <c r="S58" s="138"/>
      <c r="T58" s="169"/>
      <c r="U58" s="170"/>
      <c r="V58" s="138"/>
      <c r="W58" s="138">
        <f t="shared" si="17"/>
        <v>12800</v>
      </c>
      <c r="X58" s="138">
        <f t="shared" si="18"/>
        <v>0</v>
      </c>
      <c r="Y58" s="138">
        <f t="shared" si="13"/>
        <v>12800</v>
      </c>
      <c r="Z58" s="82"/>
      <c r="AA58" s="322"/>
      <c r="AB58" s="1"/>
    </row>
    <row r="59" spans="2:28" hidden="1" outlineLevel="1">
      <c r="B59" s="10">
        <v>20</v>
      </c>
      <c r="C59" s="163">
        <v>19</v>
      </c>
      <c r="D59" s="164" t="s">
        <v>51</v>
      </c>
      <c r="E59" s="165" t="s">
        <v>9</v>
      </c>
      <c r="F59" s="165" t="s">
        <v>52</v>
      </c>
      <c r="G59" s="165" t="s">
        <v>9</v>
      </c>
      <c r="H59" s="165">
        <v>1</v>
      </c>
      <c r="I59" s="91">
        <v>23.89</v>
      </c>
      <c r="J59" s="166"/>
      <c r="K59" s="165">
        <v>2011</v>
      </c>
      <c r="L59" s="175">
        <v>301.39999999999998</v>
      </c>
      <c r="M59" s="168">
        <v>0.79</v>
      </c>
      <c r="N59" s="138">
        <v>5700</v>
      </c>
      <c r="O59" s="138">
        <v>0</v>
      </c>
      <c r="P59" s="138">
        <f t="shared" si="16"/>
        <v>5700</v>
      </c>
      <c r="Q59" s="138"/>
      <c r="R59" s="138"/>
      <c r="S59" s="138"/>
      <c r="T59" s="169"/>
      <c r="U59" s="170"/>
      <c r="V59" s="138"/>
      <c r="W59" s="138">
        <f t="shared" si="17"/>
        <v>5700</v>
      </c>
      <c r="X59" s="138">
        <f t="shared" si="18"/>
        <v>0</v>
      </c>
      <c r="Y59" s="138">
        <f t="shared" si="13"/>
        <v>5700</v>
      </c>
      <c r="Z59" s="82"/>
      <c r="AA59" s="322"/>
      <c r="AB59" s="1"/>
    </row>
    <row r="60" spans="2:28" hidden="1" outlineLevel="1">
      <c r="B60" s="10">
        <v>20</v>
      </c>
      <c r="C60" s="163">
        <v>21</v>
      </c>
      <c r="D60" s="164" t="s">
        <v>54</v>
      </c>
      <c r="E60" s="165" t="s">
        <v>9</v>
      </c>
      <c r="F60" s="165" t="s">
        <v>52</v>
      </c>
      <c r="G60" s="165" t="s">
        <v>9</v>
      </c>
      <c r="H60" s="165">
        <v>2</v>
      </c>
      <c r="I60" s="91">
        <v>297</v>
      </c>
      <c r="J60" s="166"/>
      <c r="K60" s="165">
        <v>2013</v>
      </c>
      <c r="L60" s="175">
        <v>318.89999999999998</v>
      </c>
      <c r="M60" s="168">
        <v>0.82</v>
      </c>
      <c r="N60" s="138">
        <v>77700</v>
      </c>
      <c r="O60" s="138">
        <v>0</v>
      </c>
      <c r="P60" s="138">
        <f t="shared" si="16"/>
        <v>77700</v>
      </c>
      <c r="Q60" s="138"/>
      <c r="R60" s="138"/>
      <c r="S60" s="138"/>
      <c r="T60" s="169"/>
      <c r="U60" s="170"/>
      <c r="V60" s="138"/>
      <c r="W60" s="138">
        <f t="shared" si="17"/>
        <v>77700</v>
      </c>
      <c r="X60" s="138">
        <f t="shared" si="18"/>
        <v>0</v>
      </c>
      <c r="Y60" s="138">
        <f t="shared" si="13"/>
        <v>77700</v>
      </c>
      <c r="Z60" s="82"/>
      <c r="AA60" s="322"/>
      <c r="AB60" s="1"/>
    </row>
    <row r="61" spans="2:28" hidden="1" outlineLevel="1">
      <c r="B61" s="10">
        <v>20</v>
      </c>
      <c r="C61" s="163">
        <v>23</v>
      </c>
      <c r="D61" s="164" t="s">
        <v>55</v>
      </c>
      <c r="E61" s="165" t="s">
        <v>9</v>
      </c>
      <c r="F61" s="165"/>
      <c r="G61" s="165"/>
      <c r="H61" s="165"/>
      <c r="I61" s="91"/>
      <c r="J61" s="166"/>
      <c r="K61" s="165">
        <v>1996</v>
      </c>
      <c r="L61" s="167"/>
      <c r="M61" s="168">
        <v>0.5</v>
      </c>
      <c r="N61" s="138">
        <v>300</v>
      </c>
      <c r="O61" s="138">
        <v>0</v>
      </c>
      <c r="P61" s="138">
        <f t="shared" si="16"/>
        <v>300</v>
      </c>
      <c r="Q61" s="138"/>
      <c r="R61" s="138"/>
      <c r="S61" s="138"/>
      <c r="T61" s="169"/>
      <c r="U61" s="170"/>
      <c r="V61" s="138"/>
      <c r="W61" s="138">
        <f t="shared" si="17"/>
        <v>300</v>
      </c>
      <c r="X61" s="138">
        <f t="shared" si="18"/>
        <v>0</v>
      </c>
      <c r="Y61" s="138">
        <f t="shared" si="13"/>
        <v>300</v>
      </c>
      <c r="Z61" s="82"/>
      <c r="AA61" s="322"/>
      <c r="AB61" s="1"/>
    </row>
    <row r="62" spans="2:28" hidden="1" outlineLevel="1">
      <c r="B62" s="10">
        <v>20</v>
      </c>
      <c r="C62" s="163">
        <v>25</v>
      </c>
      <c r="D62" s="164" t="s">
        <v>57</v>
      </c>
      <c r="E62" s="165" t="s">
        <v>320</v>
      </c>
      <c r="F62" s="165" t="s">
        <v>58</v>
      </c>
      <c r="G62" s="165" t="s">
        <v>3</v>
      </c>
      <c r="H62" s="165">
        <v>3</v>
      </c>
      <c r="I62" s="91">
        <v>70.75</v>
      </c>
      <c r="J62" s="166"/>
      <c r="K62" s="165">
        <v>2018</v>
      </c>
      <c r="L62" s="175">
        <v>472.1</v>
      </c>
      <c r="M62" s="168">
        <v>0.9</v>
      </c>
      <c r="N62" s="138">
        <v>29900</v>
      </c>
      <c r="O62" s="138">
        <v>0</v>
      </c>
      <c r="P62" s="138">
        <f t="shared" si="16"/>
        <v>29900</v>
      </c>
      <c r="Q62" s="138"/>
      <c r="R62" s="138"/>
      <c r="S62" s="138"/>
      <c r="T62" s="169"/>
      <c r="U62" s="170"/>
      <c r="V62" s="138"/>
      <c r="W62" s="138">
        <f t="shared" si="17"/>
        <v>29900</v>
      </c>
      <c r="X62" s="138">
        <f t="shared" si="18"/>
        <v>0</v>
      </c>
      <c r="Y62" s="138">
        <f t="shared" si="13"/>
        <v>29900</v>
      </c>
      <c r="Z62" s="82" t="s">
        <v>145</v>
      </c>
      <c r="AA62" s="322"/>
      <c r="AB62" s="1"/>
    </row>
    <row r="63" spans="2:28" hidden="1" outlineLevel="1">
      <c r="B63" s="10">
        <v>20</v>
      </c>
      <c r="C63" s="163">
        <v>26</v>
      </c>
      <c r="D63" s="164" t="s">
        <v>59</v>
      </c>
      <c r="E63" s="165" t="s">
        <v>320</v>
      </c>
      <c r="F63" s="165" t="s">
        <v>9</v>
      </c>
      <c r="G63" s="165" t="s">
        <v>9</v>
      </c>
      <c r="H63" s="165">
        <v>1</v>
      </c>
      <c r="I63" s="91">
        <v>4.76</v>
      </c>
      <c r="J63" s="166"/>
      <c r="K63" s="165">
        <v>2018</v>
      </c>
      <c r="L63" s="175">
        <v>168.1</v>
      </c>
      <c r="M63" s="168">
        <v>0.9</v>
      </c>
      <c r="N63" s="138">
        <v>720</v>
      </c>
      <c r="O63" s="138">
        <v>0</v>
      </c>
      <c r="P63" s="138">
        <f t="shared" si="16"/>
        <v>720</v>
      </c>
      <c r="Q63" s="138"/>
      <c r="R63" s="138"/>
      <c r="S63" s="138"/>
      <c r="T63" s="169"/>
      <c r="U63" s="170"/>
      <c r="V63" s="138"/>
      <c r="W63" s="138">
        <f t="shared" si="17"/>
        <v>720</v>
      </c>
      <c r="X63" s="138">
        <f t="shared" si="18"/>
        <v>0</v>
      </c>
      <c r="Y63" s="138">
        <f t="shared" si="13"/>
        <v>720</v>
      </c>
      <c r="Z63" s="82"/>
      <c r="AA63" s="322"/>
      <c r="AB63" s="1"/>
    </row>
    <row r="64" spans="2:28" hidden="1" outlineLevel="1">
      <c r="B64" s="10">
        <v>20</v>
      </c>
      <c r="C64" s="163">
        <v>27</v>
      </c>
      <c r="D64" s="164" t="s">
        <v>60</v>
      </c>
      <c r="E64" s="165" t="s">
        <v>9</v>
      </c>
      <c r="F64" s="165" t="s">
        <v>10</v>
      </c>
      <c r="G64" s="165" t="s">
        <v>61</v>
      </c>
      <c r="H64" s="165">
        <v>1</v>
      </c>
      <c r="I64" s="91">
        <v>4</v>
      </c>
      <c r="J64" s="166"/>
      <c r="K64" s="165">
        <v>2018</v>
      </c>
      <c r="L64" s="175">
        <v>80</v>
      </c>
      <c r="M64" s="168">
        <v>0.91</v>
      </c>
      <c r="N64" s="138">
        <v>290</v>
      </c>
      <c r="O64" s="138">
        <v>0</v>
      </c>
      <c r="P64" s="138">
        <f t="shared" si="16"/>
        <v>290</v>
      </c>
      <c r="Q64" s="138"/>
      <c r="R64" s="138"/>
      <c r="S64" s="138"/>
      <c r="T64" s="169"/>
      <c r="U64" s="170"/>
      <c r="V64" s="138"/>
      <c r="W64" s="138">
        <f t="shared" si="17"/>
        <v>290</v>
      </c>
      <c r="X64" s="138">
        <f t="shared" si="18"/>
        <v>0</v>
      </c>
      <c r="Y64" s="138">
        <f t="shared" si="13"/>
        <v>290</v>
      </c>
      <c r="Z64" s="82"/>
      <c r="AA64" s="322"/>
      <c r="AB64" s="1"/>
    </row>
    <row r="65" spans="2:28" hidden="1" outlineLevel="1">
      <c r="B65" s="10">
        <v>20</v>
      </c>
      <c r="C65" s="163">
        <v>28</v>
      </c>
      <c r="D65" s="164" t="s">
        <v>62</v>
      </c>
      <c r="E65" s="165" t="s">
        <v>9</v>
      </c>
      <c r="F65" s="165" t="s">
        <v>10</v>
      </c>
      <c r="G65" s="165" t="s">
        <v>61</v>
      </c>
      <c r="H65" s="165">
        <v>1</v>
      </c>
      <c r="I65" s="91">
        <v>3</v>
      </c>
      <c r="J65" s="166"/>
      <c r="K65" s="165">
        <v>2018</v>
      </c>
      <c r="L65" s="175">
        <v>86.7</v>
      </c>
      <c r="M65" s="168">
        <v>0.88</v>
      </c>
      <c r="N65" s="138">
        <v>230</v>
      </c>
      <c r="O65" s="138">
        <v>0</v>
      </c>
      <c r="P65" s="138">
        <f t="shared" si="16"/>
        <v>230</v>
      </c>
      <c r="Q65" s="138"/>
      <c r="R65" s="138"/>
      <c r="S65" s="138"/>
      <c r="T65" s="169"/>
      <c r="U65" s="170"/>
      <c r="V65" s="138"/>
      <c r="W65" s="138">
        <f t="shared" si="17"/>
        <v>230</v>
      </c>
      <c r="X65" s="138">
        <f t="shared" si="18"/>
        <v>0</v>
      </c>
      <c r="Y65" s="138">
        <f t="shared" si="13"/>
        <v>230</v>
      </c>
      <c r="Z65" s="82"/>
      <c r="AA65" s="322"/>
      <c r="AB65" s="1"/>
    </row>
    <row r="66" spans="2:28" collapsed="1">
      <c r="B66" s="10"/>
      <c r="C66" s="10"/>
      <c r="D66" s="3"/>
      <c r="E66" s="11"/>
      <c r="F66" s="11"/>
      <c r="G66" s="11"/>
      <c r="H66" s="11"/>
      <c r="I66" s="13"/>
      <c r="J66" s="28"/>
      <c r="K66" s="11"/>
      <c r="L66" s="5"/>
      <c r="M66" s="17"/>
      <c r="N66" s="6"/>
      <c r="O66" s="6"/>
      <c r="P66" s="6"/>
      <c r="Q66" s="6"/>
      <c r="R66" s="6"/>
      <c r="S66" s="6"/>
      <c r="T66" s="95"/>
      <c r="U66" s="100"/>
      <c r="V66" s="6"/>
      <c r="W66" s="6"/>
      <c r="X66" s="6"/>
      <c r="Y66" s="6">
        <f t="shared" si="13"/>
        <v>0</v>
      </c>
      <c r="Z66" s="47"/>
      <c r="AA66" s="322"/>
      <c r="AB66" s="1"/>
    </row>
    <row r="67" spans="2:28">
      <c r="B67" s="125">
        <v>20</v>
      </c>
      <c r="C67" s="136"/>
      <c r="D67" s="126" t="s">
        <v>263</v>
      </c>
      <c r="E67" s="127"/>
      <c r="F67" s="127"/>
      <c r="G67" s="127"/>
      <c r="H67" s="127"/>
      <c r="I67" s="128"/>
      <c r="J67" s="129"/>
      <c r="K67" s="127"/>
      <c r="L67" s="130"/>
      <c r="M67" s="137"/>
      <c r="N67" s="132">
        <f t="shared" ref="N67:P67" si="19">SUM(N34:N48)</f>
        <v>30228940</v>
      </c>
      <c r="O67" s="132">
        <f t="shared" si="19"/>
        <v>9474303</v>
      </c>
      <c r="P67" s="132">
        <f t="shared" si="19"/>
        <v>39703243</v>
      </c>
      <c r="Q67" s="132">
        <f>SUM(Q34:Q48)</f>
        <v>0</v>
      </c>
      <c r="R67" s="132">
        <f>SUM(R34:R48)</f>
        <v>0</v>
      </c>
      <c r="S67" s="132">
        <f t="shared" ref="S67:V67" si="20">SUM(S34:S48)</f>
        <v>0</v>
      </c>
      <c r="T67" s="133">
        <f t="shared" si="20"/>
        <v>0</v>
      </c>
      <c r="U67" s="134">
        <f t="shared" si="20"/>
        <v>0</v>
      </c>
      <c r="V67" s="132">
        <f t="shared" si="20"/>
        <v>0</v>
      </c>
      <c r="W67" s="132">
        <f>SUM(N67,Q67,S67,U67)</f>
        <v>30228940</v>
      </c>
      <c r="X67" s="132">
        <f>SUM(O67,R67,T67,V67)</f>
        <v>9474303</v>
      </c>
      <c r="Y67" s="132">
        <f>SUM(Y34:Y48)</f>
        <v>39703243</v>
      </c>
      <c r="Z67" s="135"/>
      <c r="AA67" s="322"/>
      <c r="AB67" s="1"/>
    </row>
    <row r="68" spans="2:28" ht="19.5">
      <c r="B68" s="70">
        <v>30</v>
      </c>
      <c r="C68" s="71" t="s">
        <v>265</v>
      </c>
      <c r="D68" s="3"/>
      <c r="E68" s="72"/>
      <c r="F68" s="64"/>
      <c r="G68" s="64"/>
      <c r="H68" s="64"/>
      <c r="I68" s="65"/>
      <c r="J68" s="66"/>
      <c r="K68" s="67"/>
      <c r="L68" s="67"/>
      <c r="M68" s="69"/>
      <c r="N68" s="68"/>
      <c r="O68" s="68"/>
      <c r="P68" s="68"/>
      <c r="Q68" s="88"/>
      <c r="R68" s="88"/>
      <c r="S68" s="88"/>
      <c r="T68" s="94"/>
      <c r="U68" s="99"/>
      <c r="V68" s="88"/>
      <c r="W68" s="88"/>
      <c r="X68" s="88"/>
      <c r="Y68" s="88"/>
      <c r="Z68" s="63"/>
      <c r="AA68" s="322"/>
      <c r="AB68" s="1"/>
    </row>
    <row r="69" spans="2:28">
      <c r="B69" s="10">
        <v>30</v>
      </c>
      <c r="C69" s="163">
        <v>1</v>
      </c>
      <c r="D69" s="164" t="s">
        <v>63</v>
      </c>
      <c r="E69" s="165" t="s">
        <v>2</v>
      </c>
      <c r="F69" s="165" t="s">
        <v>2</v>
      </c>
      <c r="G69" s="165" t="s">
        <v>3</v>
      </c>
      <c r="H69" s="165">
        <v>3</v>
      </c>
      <c r="I69" s="91">
        <v>8234.02</v>
      </c>
      <c r="J69" s="166">
        <v>1</v>
      </c>
      <c r="K69" s="165">
        <v>2013</v>
      </c>
      <c r="L69" s="175">
        <v>445</v>
      </c>
      <c r="M69" s="168">
        <v>0.88</v>
      </c>
      <c r="N69" s="138">
        <v>3224400</v>
      </c>
      <c r="O69" s="138">
        <v>0</v>
      </c>
      <c r="P69" s="138">
        <f>SUM(N69:O69)</f>
        <v>3224400</v>
      </c>
      <c r="Q69" s="138"/>
      <c r="R69" s="138"/>
      <c r="S69" s="138"/>
      <c r="T69" s="169"/>
      <c r="U69" s="170"/>
      <c r="V69" s="138"/>
      <c r="W69" s="138">
        <f>SUM(N69,Q69,S69,U69)</f>
        <v>3224400</v>
      </c>
      <c r="X69" s="138">
        <f>SUM(O69,R69,T69,V69)</f>
        <v>0</v>
      </c>
      <c r="Y69" s="138">
        <f>SUM(W69:X69)</f>
        <v>3224400</v>
      </c>
      <c r="Z69" s="82" t="s">
        <v>64</v>
      </c>
      <c r="AA69" s="322"/>
      <c r="AB69" s="1"/>
    </row>
    <row r="70" spans="2:28">
      <c r="B70" s="10">
        <v>30</v>
      </c>
      <c r="C70" s="163">
        <v>2</v>
      </c>
      <c r="D70" s="164" t="s">
        <v>65</v>
      </c>
      <c r="E70" s="165" t="s">
        <v>2</v>
      </c>
      <c r="F70" s="165" t="s">
        <v>2</v>
      </c>
      <c r="G70" s="165" t="s">
        <v>3</v>
      </c>
      <c r="H70" s="165">
        <v>4</v>
      </c>
      <c r="I70" s="91">
        <v>13397.32</v>
      </c>
      <c r="J70" s="166">
        <v>1</v>
      </c>
      <c r="K70" s="165">
        <v>2013</v>
      </c>
      <c r="L70" s="175">
        <v>527.6</v>
      </c>
      <c r="M70" s="180">
        <v>0.88</v>
      </c>
      <c r="N70" s="181">
        <v>6220200</v>
      </c>
      <c r="O70" s="138">
        <v>0</v>
      </c>
      <c r="P70" s="138">
        <f t="shared" ref="P70:P78" si="21">SUM(N70:O70)</f>
        <v>6220200</v>
      </c>
      <c r="Q70" s="138"/>
      <c r="R70" s="138"/>
      <c r="S70" s="138"/>
      <c r="T70" s="169"/>
      <c r="U70" s="170"/>
      <c r="V70" s="138"/>
      <c r="W70" s="138">
        <f t="shared" ref="W70:W78" si="22">SUM(N70,Q70,S70,U70)</f>
        <v>6220200</v>
      </c>
      <c r="X70" s="138">
        <f t="shared" ref="X70:X78" si="23">SUM(O70,R70,T70,V70)</f>
        <v>0</v>
      </c>
      <c r="Y70" s="138">
        <f t="shared" ref="Y70:Y79" si="24">SUM(W70:X70)</f>
        <v>6220200</v>
      </c>
      <c r="Z70" s="82"/>
      <c r="AA70" s="322"/>
      <c r="AB70" s="1"/>
    </row>
    <row r="71" spans="2:28">
      <c r="B71" s="10">
        <v>30</v>
      </c>
      <c r="C71" s="163">
        <v>3</v>
      </c>
      <c r="D71" s="164" t="s">
        <v>66</v>
      </c>
      <c r="E71" s="165" t="s">
        <v>2</v>
      </c>
      <c r="F71" s="165" t="s">
        <v>2</v>
      </c>
      <c r="G71" s="165" t="s">
        <v>3</v>
      </c>
      <c r="H71" s="165">
        <v>3</v>
      </c>
      <c r="I71" s="91">
        <v>3130.39</v>
      </c>
      <c r="J71" s="166">
        <v>1</v>
      </c>
      <c r="K71" s="165">
        <v>2013</v>
      </c>
      <c r="L71" s="175">
        <v>545</v>
      </c>
      <c r="M71" s="168">
        <v>0.88</v>
      </c>
      <c r="N71" s="138">
        <v>1501400</v>
      </c>
      <c r="O71" s="138">
        <v>0</v>
      </c>
      <c r="P71" s="138">
        <f t="shared" si="21"/>
        <v>1501400</v>
      </c>
      <c r="Q71" s="138"/>
      <c r="R71" s="138"/>
      <c r="S71" s="138"/>
      <c r="T71" s="169"/>
      <c r="U71" s="170"/>
      <c r="V71" s="138"/>
      <c r="W71" s="138">
        <f t="shared" si="22"/>
        <v>1501400</v>
      </c>
      <c r="X71" s="138">
        <f t="shared" si="23"/>
        <v>0</v>
      </c>
      <c r="Y71" s="138">
        <f t="shared" si="24"/>
        <v>1501400</v>
      </c>
      <c r="Z71" s="82"/>
      <c r="AA71" s="322"/>
      <c r="AB71" s="1"/>
    </row>
    <row r="72" spans="2:28">
      <c r="B72" s="10">
        <v>30</v>
      </c>
      <c r="C72" s="163">
        <v>4</v>
      </c>
      <c r="D72" s="164" t="s">
        <v>67</v>
      </c>
      <c r="E72" s="165" t="s">
        <v>2</v>
      </c>
      <c r="F72" s="165" t="s">
        <v>2</v>
      </c>
      <c r="G72" s="165" t="s">
        <v>3</v>
      </c>
      <c r="H72" s="165">
        <v>3</v>
      </c>
      <c r="I72" s="91">
        <v>1379.61</v>
      </c>
      <c r="J72" s="166">
        <v>1</v>
      </c>
      <c r="K72" s="165">
        <v>2013</v>
      </c>
      <c r="L72" s="175">
        <v>589.70000000000005</v>
      </c>
      <c r="M72" s="168">
        <v>0.88</v>
      </c>
      <c r="N72" s="138">
        <v>715900</v>
      </c>
      <c r="O72" s="138">
        <v>0</v>
      </c>
      <c r="P72" s="138">
        <f t="shared" si="21"/>
        <v>715900</v>
      </c>
      <c r="Q72" s="138"/>
      <c r="R72" s="138"/>
      <c r="S72" s="138"/>
      <c r="T72" s="169"/>
      <c r="U72" s="170"/>
      <c r="V72" s="138"/>
      <c r="W72" s="138">
        <f t="shared" si="22"/>
        <v>715900</v>
      </c>
      <c r="X72" s="138">
        <f t="shared" si="23"/>
        <v>0</v>
      </c>
      <c r="Y72" s="138">
        <f t="shared" si="24"/>
        <v>715900</v>
      </c>
      <c r="Z72" s="82"/>
      <c r="AA72" s="322"/>
      <c r="AB72" s="1"/>
    </row>
    <row r="73" spans="2:28">
      <c r="B73" s="10">
        <v>30</v>
      </c>
      <c r="C73" s="163">
        <v>5</v>
      </c>
      <c r="D73" s="164" t="s">
        <v>68</v>
      </c>
      <c r="E73" s="165" t="s">
        <v>2</v>
      </c>
      <c r="F73" s="165" t="s">
        <v>2</v>
      </c>
      <c r="G73" s="165" t="s">
        <v>3</v>
      </c>
      <c r="H73" s="165">
        <v>2</v>
      </c>
      <c r="I73" s="91">
        <v>2539.64</v>
      </c>
      <c r="J73" s="166">
        <v>1</v>
      </c>
      <c r="K73" s="165">
        <v>2013</v>
      </c>
      <c r="L73" s="175">
        <v>553.9</v>
      </c>
      <c r="M73" s="168">
        <v>0.88</v>
      </c>
      <c r="N73" s="138">
        <v>1237900</v>
      </c>
      <c r="O73" s="138">
        <v>0</v>
      </c>
      <c r="P73" s="138">
        <f t="shared" si="21"/>
        <v>1237900</v>
      </c>
      <c r="Q73" s="138"/>
      <c r="R73" s="138"/>
      <c r="S73" s="138"/>
      <c r="T73" s="169"/>
      <c r="U73" s="170"/>
      <c r="V73" s="138"/>
      <c r="W73" s="138">
        <f t="shared" si="22"/>
        <v>1237900</v>
      </c>
      <c r="X73" s="138">
        <f t="shared" si="23"/>
        <v>0</v>
      </c>
      <c r="Y73" s="138">
        <f t="shared" si="24"/>
        <v>1237900</v>
      </c>
      <c r="Z73" s="82"/>
      <c r="AA73" s="322"/>
      <c r="AB73" s="1"/>
    </row>
    <row r="74" spans="2:28">
      <c r="B74" s="10">
        <v>30</v>
      </c>
      <c r="C74" s="163">
        <v>100</v>
      </c>
      <c r="D74" s="164" t="s">
        <v>159</v>
      </c>
      <c r="E74" s="165"/>
      <c r="F74" s="165"/>
      <c r="G74" s="165"/>
      <c r="H74" s="165" t="s">
        <v>16</v>
      </c>
      <c r="I74" s="171" t="s">
        <v>321</v>
      </c>
      <c r="J74" s="166"/>
      <c r="K74" s="165"/>
      <c r="L74" s="175"/>
      <c r="M74" s="168">
        <v>0.75</v>
      </c>
      <c r="N74" s="138">
        <v>190500</v>
      </c>
      <c r="O74" s="138">
        <v>0</v>
      </c>
      <c r="P74" s="138">
        <f t="shared" si="21"/>
        <v>190500</v>
      </c>
      <c r="Q74" s="138"/>
      <c r="R74" s="138"/>
      <c r="S74" s="138"/>
      <c r="T74" s="169"/>
      <c r="U74" s="170"/>
      <c r="V74" s="138"/>
      <c r="W74" s="138">
        <f t="shared" si="22"/>
        <v>190500</v>
      </c>
      <c r="X74" s="138">
        <f t="shared" si="23"/>
        <v>0</v>
      </c>
      <c r="Y74" s="138">
        <f t="shared" si="24"/>
        <v>190500</v>
      </c>
      <c r="Z74" s="82"/>
      <c r="AA74" s="322"/>
      <c r="AB74" s="1"/>
    </row>
    <row r="75" spans="2:28">
      <c r="B75" s="10">
        <v>30</v>
      </c>
      <c r="C75" s="163">
        <v>200</v>
      </c>
      <c r="D75" s="164" t="s">
        <v>270</v>
      </c>
      <c r="E75" s="165"/>
      <c r="F75" s="165"/>
      <c r="G75" s="165"/>
      <c r="H75" s="165"/>
      <c r="I75" s="171" t="s">
        <v>321</v>
      </c>
      <c r="J75" s="166"/>
      <c r="K75" s="165"/>
      <c r="L75" s="167"/>
      <c r="M75" s="138"/>
      <c r="N75" s="138">
        <v>0</v>
      </c>
      <c r="O75" s="138">
        <v>315325</v>
      </c>
      <c r="P75" s="138">
        <f>SUM(N75:O75)</f>
        <v>315325</v>
      </c>
      <c r="Q75" s="138"/>
      <c r="R75" s="138"/>
      <c r="S75" s="138"/>
      <c r="T75" s="169"/>
      <c r="U75" s="170"/>
      <c r="V75" s="138"/>
      <c r="W75" s="138">
        <f t="shared" si="22"/>
        <v>0</v>
      </c>
      <c r="X75" s="138">
        <f t="shared" si="23"/>
        <v>315325</v>
      </c>
      <c r="Y75" s="138">
        <f t="shared" si="24"/>
        <v>315325</v>
      </c>
      <c r="Z75" s="82"/>
      <c r="AA75" s="322"/>
      <c r="AB75" s="1"/>
    </row>
    <row r="76" spans="2:28">
      <c r="B76" s="10">
        <v>30</v>
      </c>
      <c r="C76" s="163">
        <v>300</v>
      </c>
      <c r="D76" s="164" t="s">
        <v>317</v>
      </c>
      <c r="E76" s="165"/>
      <c r="F76" s="165"/>
      <c r="G76" s="165"/>
      <c r="H76" s="165"/>
      <c r="I76" s="171" t="s">
        <v>321</v>
      </c>
      <c r="J76" s="166"/>
      <c r="K76" s="165"/>
      <c r="L76" s="167"/>
      <c r="M76" s="138"/>
      <c r="N76" s="138">
        <v>0</v>
      </c>
      <c r="O76" s="138">
        <f>424579+44236+53758</f>
        <v>522573</v>
      </c>
      <c r="P76" s="138">
        <f t="shared" si="21"/>
        <v>522573</v>
      </c>
      <c r="Q76" s="138"/>
      <c r="R76" s="138"/>
      <c r="S76" s="138"/>
      <c r="T76" s="169"/>
      <c r="U76" s="170"/>
      <c r="V76" s="138"/>
      <c r="W76" s="138">
        <f t="shared" si="22"/>
        <v>0</v>
      </c>
      <c r="X76" s="138">
        <f t="shared" si="23"/>
        <v>522573</v>
      </c>
      <c r="Y76" s="138">
        <f t="shared" si="24"/>
        <v>522573</v>
      </c>
      <c r="Z76" s="82"/>
      <c r="AA76" s="322"/>
      <c r="AB76" s="1"/>
    </row>
    <row r="77" spans="2:28">
      <c r="B77" s="10">
        <v>30</v>
      </c>
      <c r="C77" s="163">
        <v>400</v>
      </c>
      <c r="D77" s="164" t="s">
        <v>116</v>
      </c>
      <c r="E77" s="165"/>
      <c r="F77" s="165"/>
      <c r="G77" s="165"/>
      <c r="H77" s="165"/>
      <c r="I77" s="171" t="s">
        <v>321</v>
      </c>
      <c r="J77" s="166"/>
      <c r="K77" s="165"/>
      <c r="L77" s="167"/>
      <c r="M77" s="138"/>
      <c r="N77" s="138">
        <v>0</v>
      </c>
      <c r="O77" s="138">
        <v>152</v>
      </c>
      <c r="P77" s="138">
        <f t="shared" si="21"/>
        <v>152</v>
      </c>
      <c r="Q77" s="138"/>
      <c r="R77" s="138"/>
      <c r="S77" s="138"/>
      <c r="T77" s="169"/>
      <c r="U77" s="170"/>
      <c r="V77" s="138"/>
      <c r="W77" s="138">
        <f t="shared" si="22"/>
        <v>0</v>
      </c>
      <c r="X77" s="138">
        <f t="shared" si="23"/>
        <v>152</v>
      </c>
      <c r="Y77" s="138">
        <f t="shared" si="24"/>
        <v>152</v>
      </c>
      <c r="Z77" s="82"/>
      <c r="AA77" s="322"/>
      <c r="AB77" s="1"/>
    </row>
    <row r="78" spans="2:28">
      <c r="B78" s="10">
        <v>30</v>
      </c>
      <c r="C78" s="163">
        <v>500</v>
      </c>
      <c r="D78" s="164" t="s">
        <v>206</v>
      </c>
      <c r="E78" s="165"/>
      <c r="F78" s="165"/>
      <c r="G78" s="165"/>
      <c r="H78" s="165"/>
      <c r="I78" s="91"/>
      <c r="J78" s="166"/>
      <c r="K78" s="165"/>
      <c r="L78" s="167"/>
      <c r="M78" s="138"/>
      <c r="N78" s="138">
        <v>0</v>
      </c>
      <c r="O78" s="138">
        <f>O206</f>
        <v>840</v>
      </c>
      <c r="P78" s="138">
        <f t="shared" si="21"/>
        <v>840</v>
      </c>
      <c r="Q78" s="138"/>
      <c r="R78" s="138"/>
      <c r="S78" s="138"/>
      <c r="T78" s="169"/>
      <c r="U78" s="170"/>
      <c r="V78" s="138"/>
      <c r="W78" s="138">
        <f t="shared" si="22"/>
        <v>0</v>
      </c>
      <c r="X78" s="138">
        <f t="shared" si="23"/>
        <v>840</v>
      </c>
      <c r="Y78" s="138">
        <f t="shared" si="24"/>
        <v>840</v>
      </c>
      <c r="Z78" s="82"/>
      <c r="AA78" s="322"/>
      <c r="AB78" s="1"/>
    </row>
    <row r="79" spans="2:28">
      <c r="B79" s="10">
        <v>30</v>
      </c>
      <c r="C79" s="163">
        <v>600</v>
      </c>
      <c r="D79" s="164" t="s">
        <v>207</v>
      </c>
      <c r="E79" s="165"/>
      <c r="F79" s="165"/>
      <c r="G79" s="165"/>
      <c r="H79" s="165"/>
      <c r="I79" s="182">
        <f>SUM(I81:I110)</f>
        <v>2011.2399999999993</v>
      </c>
      <c r="J79" s="166"/>
      <c r="K79" s="165"/>
      <c r="L79" s="167"/>
      <c r="M79" s="138"/>
      <c r="N79" s="138">
        <f t="shared" ref="N79:V79" si="25">SUM(N81:N110)</f>
        <v>571020</v>
      </c>
      <c r="O79" s="138">
        <f t="shared" si="25"/>
        <v>0</v>
      </c>
      <c r="P79" s="138">
        <f t="shared" si="25"/>
        <v>571020</v>
      </c>
      <c r="Q79" s="138">
        <f t="shared" si="25"/>
        <v>0</v>
      </c>
      <c r="R79" s="138">
        <f t="shared" si="25"/>
        <v>0</v>
      </c>
      <c r="S79" s="138">
        <f t="shared" si="25"/>
        <v>0</v>
      </c>
      <c r="T79" s="169">
        <f t="shared" si="25"/>
        <v>0</v>
      </c>
      <c r="U79" s="170">
        <f t="shared" si="25"/>
        <v>0</v>
      </c>
      <c r="V79" s="138">
        <f t="shared" si="25"/>
        <v>0</v>
      </c>
      <c r="W79" s="138">
        <f>SUM(N79,Q79,S79,U79)</f>
        <v>571020</v>
      </c>
      <c r="X79" s="138">
        <f>SUM(O79,R79,T79,V79)</f>
        <v>0</v>
      </c>
      <c r="Y79" s="138">
        <f t="shared" si="24"/>
        <v>571020</v>
      </c>
      <c r="Z79" s="82"/>
      <c r="AA79" s="322"/>
      <c r="AB79" s="1"/>
    </row>
    <row r="80" spans="2:28" hidden="1" outlineLevel="1">
      <c r="B80" s="73"/>
      <c r="C80" s="298" t="s">
        <v>268</v>
      </c>
      <c r="D80" s="299"/>
      <c r="E80" s="74"/>
      <c r="F80" s="74"/>
      <c r="G80" s="74"/>
      <c r="H80" s="74"/>
      <c r="I80" s="75"/>
      <c r="J80" s="76"/>
      <c r="K80" s="74"/>
      <c r="L80" s="77"/>
      <c r="M80" s="79"/>
      <c r="N80" s="78"/>
      <c r="O80" s="78"/>
      <c r="P80" s="78"/>
      <c r="Q80" s="78"/>
      <c r="R80" s="78"/>
      <c r="S80" s="78"/>
      <c r="T80" s="96"/>
      <c r="U80" s="101"/>
      <c r="V80" s="78"/>
      <c r="W80" s="78"/>
      <c r="X80" s="78"/>
      <c r="Y80" s="78"/>
      <c r="Z80" s="80"/>
      <c r="AA80" s="322"/>
      <c r="AB80" s="1"/>
    </row>
    <row r="81" spans="2:28" hidden="1" outlineLevel="1">
      <c r="B81" s="10">
        <v>30</v>
      </c>
      <c r="C81" s="163">
        <v>6</v>
      </c>
      <c r="D81" s="164" t="s">
        <v>69</v>
      </c>
      <c r="E81" s="165" t="s">
        <v>2</v>
      </c>
      <c r="F81" s="165" t="s">
        <v>2</v>
      </c>
      <c r="G81" s="165" t="s">
        <v>3</v>
      </c>
      <c r="H81" s="165">
        <v>2</v>
      </c>
      <c r="I81" s="91">
        <v>246.65</v>
      </c>
      <c r="J81" s="166"/>
      <c r="K81" s="165">
        <v>2013</v>
      </c>
      <c r="L81" s="175">
        <v>704.6</v>
      </c>
      <c r="M81" s="168">
        <v>0.88</v>
      </c>
      <c r="N81" s="138">
        <v>152900</v>
      </c>
      <c r="O81" s="138">
        <v>0</v>
      </c>
      <c r="P81" s="138">
        <f t="shared" ref="P81:P108" si="26">SUM(N81:O81)</f>
        <v>152900</v>
      </c>
      <c r="Q81" s="138"/>
      <c r="R81" s="138"/>
      <c r="S81" s="138"/>
      <c r="T81" s="169"/>
      <c r="U81" s="170"/>
      <c r="V81" s="138"/>
      <c r="W81" s="138">
        <f>SUM(N81,Q81,S81,U81)</f>
        <v>152900</v>
      </c>
      <c r="X81" s="138">
        <f>SUM(O81,R81,T81,V81)</f>
        <v>0</v>
      </c>
      <c r="Y81" s="138">
        <f>SUM(W81:X81)</f>
        <v>152900</v>
      </c>
      <c r="Z81" s="82"/>
      <c r="AA81" s="322"/>
      <c r="AB81" s="1"/>
    </row>
    <row r="82" spans="2:28" hidden="1" outlineLevel="1">
      <c r="B82" s="10">
        <v>30</v>
      </c>
      <c r="C82" s="163">
        <v>7</v>
      </c>
      <c r="D82" s="164" t="s">
        <v>70</v>
      </c>
      <c r="E82" s="165" t="s">
        <v>9</v>
      </c>
      <c r="F82" s="165" t="s">
        <v>324</v>
      </c>
      <c r="G82" s="165" t="s">
        <v>141</v>
      </c>
      <c r="H82" s="165">
        <v>1</v>
      </c>
      <c r="I82" s="91">
        <v>257.48</v>
      </c>
      <c r="J82" s="166"/>
      <c r="K82" s="165">
        <v>2013</v>
      </c>
      <c r="L82" s="175">
        <v>568.6</v>
      </c>
      <c r="M82" s="168">
        <v>0.82</v>
      </c>
      <c r="N82" s="138">
        <v>120000</v>
      </c>
      <c r="O82" s="138">
        <v>0</v>
      </c>
      <c r="P82" s="138">
        <f t="shared" si="26"/>
        <v>120000</v>
      </c>
      <c r="Q82" s="138"/>
      <c r="R82" s="138"/>
      <c r="S82" s="138"/>
      <c r="T82" s="169"/>
      <c r="U82" s="170"/>
      <c r="V82" s="138"/>
      <c r="W82" s="138">
        <f t="shared" ref="W82:W110" si="27">SUM(N82,Q82,S82,U82)</f>
        <v>120000</v>
      </c>
      <c r="X82" s="138">
        <f t="shared" ref="X82:X110" si="28">SUM(O82,R82,T82,V82)</f>
        <v>0</v>
      </c>
      <c r="Y82" s="138">
        <f t="shared" ref="Y82:Y110" si="29">SUM(W82:X82)</f>
        <v>120000</v>
      </c>
      <c r="Z82" s="82" t="s">
        <v>288</v>
      </c>
      <c r="AA82" s="322"/>
      <c r="AB82" s="1"/>
    </row>
    <row r="83" spans="2:28" hidden="1" outlineLevel="1">
      <c r="B83" s="10">
        <v>30</v>
      </c>
      <c r="C83" s="163">
        <v>8</v>
      </c>
      <c r="D83" s="164" t="s">
        <v>71</v>
      </c>
      <c r="E83" s="165" t="s">
        <v>2</v>
      </c>
      <c r="F83" s="165" t="s">
        <v>2</v>
      </c>
      <c r="G83" s="165" t="s">
        <v>3</v>
      </c>
      <c r="H83" s="165">
        <v>1</v>
      </c>
      <c r="I83" s="91">
        <v>224.79</v>
      </c>
      <c r="J83" s="166"/>
      <c r="K83" s="165">
        <v>1988</v>
      </c>
      <c r="L83" s="175">
        <v>311.8</v>
      </c>
      <c r="M83" s="168">
        <v>0.75</v>
      </c>
      <c r="N83" s="138">
        <v>52600</v>
      </c>
      <c r="O83" s="138">
        <v>0</v>
      </c>
      <c r="P83" s="138">
        <f t="shared" si="26"/>
        <v>52600</v>
      </c>
      <c r="Q83" s="138"/>
      <c r="R83" s="138"/>
      <c r="S83" s="138"/>
      <c r="T83" s="169"/>
      <c r="U83" s="170"/>
      <c r="V83" s="138"/>
      <c r="W83" s="138">
        <f t="shared" si="27"/>
        <v>52600</v>
      </c>
      <c r="X83" s="138">
        <f t="shared" si="28"/>
        <v>0</v>
      </c>
      <c r="Y83" s="138">
        <f t="shared" si="29"/>
        <v>52600</v>
      </c>
      <c r="Z83" s="82"/>
      <c r="AA83" s="322"/>
      <c r="AB83" s="1"/>
    </row>
    <row r="84" spans="2:28" hidden="1" outlineLevel="1">
      <c r="B84" s="10">
        <v>30</v>
      </c>
      <c r="C84" s="163">
        <v>9</v>
      </c>
      <c r="D84" s="164" t="s">
        <v>72</v>
      </c>
      <c r="E84" s="165" t="s">
        <v>9</v>
      </c>
      <c r="F84" s="165" t="s">
        <v>58</v>
      </c>
      <c r="G84" s="165" t="s">
        <v>9</v>
      </c>
      <c r="H84" s="165">
        <v>1</v>
      </c>
      <c r="I84" s="91">
        <v>274.38</v>
      </c>
      <c r="J84" s="166"/>
      <c r="K84" s="165">
        <v>2013</v>
      </c>
      <c r="L84" s="175">
        <v>157.4</v>
      </c>
      <c r="M84" s="168">
        <v>0.82</v>
      </c>
      <c r="N84" s="138">
        <v>35400</v>
      </c>
      <c r="O84" s="138">
        <v>0</v>
      </c>
      <c r="P84" s="138">
        <f t="shared" si="26"/>
        <v>35400</v>
      </c>
      <c r="Q84" s="138"/>
      <c r="R84" s="138"/>
      <c r="S84" s="138"/>
      <c r="T84" s="169"/>
      <c r="U84" s="170"/>
      <c r="V84" s="138"/>
      <c r="W84" s="138">
        <f t="shared" si="27"/>
        <v>35400</v>
      </c>
      <c r="X84" s="138">
        <f t="shared" si="28"/>
        <v>0</v>
      </c>
      <c r="Y84" s="138">
        <f t="shared" si="29"/>
        <v>35400</v>
      </c>
      <c r="Z84" s="82"/>
      <c r="AA84" s="322"/>
      <c r="AB84" s="1"/>
    </row>
    <row r="85" spans="2:28" hidden="1" outlineLevel="1">
      <c r="B85" s="10">
        <v>30</v>
      </c>
      <c r="C85" s="163">
        <v>10</v>
      </c>
      <c r="D85" s="164" t="s">
        <v>73</v>
      </c>
      <c r="E85" s="165" t="s">
        <v>2</v>
      </c>
      <c r="F85" s="165" t="s">
        <v>2</v>
      </c>
      <c r="G85" s="165" t="s">
        <v>3</v>
      </c>
      <c r="H85" s="165">
        <v>1</v>
      </c>
      <c r="I85" s="91">
        <v>87.55</v>
      </c>
      <c r="J85" s="166"/>
      <c r="K85" s="165">
        <v>2013</v>
      </c>
      <c r="L85" s="175">
        <v>431.8</v>
      </c>
      <c r="M85" s="168">
        <v>0.88</v>
      </c>
      <c r="N85" s="138">
        <v>33300</v>
      </c>
      <c r="O85" s="138">
        <v>0</v>
      </c>
      <c r="P85" s="138">
        <f>SUM(N85:O85)</f>
        <v>33300</v>
      </c>
      <c r="Q85" s="138"/>
      <c r="R85" s="138"/>
      <c r="S85" s="138"/>
      <c r="T85" s="169"/>
      <c r="U85" s="170"/>
      <c r="V85" s="138"/>
      <c r="W85" s="138">
        <f t="shared" si="27"/>
        <v>33300</v>
      </c>
      <c r="X85" s="138">
        <f t="shared" si="28"/>
        <v>0</v>
      </c>
      <c r="Y85" s="138">
        <f t="shared" si="29"/>
        <v>33300</v>
      </c>
      <c r="Z85" s="82"/>
      <c r="AA85" s="322"/>
      <c r="AB85" s="1"/>
    </row>
    <row r="86" spans="2:28" hidden="1" outlineLevel="1">
      <c r="B86" s="10">
        <v>30</v>
      </c>
      <c r="C86" s="163">
        <v>11</v>
      </c>
      <c r="D86" s="164" t="s">
        <v>74</v>
      </c>
      <c r="E86" s="165" t="s">
        <v>2</v>
      </c>
      <c r="F86" s="165" t="s">
        <v>2</v>
      </c>
      <c r="G86" s="165" t="s">
        <v>3</v>
      </c>
      <c r="H86" s="165">
        <v>1</v>
      </c>
      <c r="I86" s="91">
        <v>165.17</v>
      </c>
      <c r="J86" s="166"/>
      <c r="K86" s="165">
        <v>2013</v>
      </c>
      <c r="L86" s="175">
        <v>274.3</v>
      </c>
      <c r="M86" s="168">
        <v>0.88</v>
      </c>
      <c r="N86" s="138">
        <v>39900</v>
      </c>
      <c r="O86" s="138">
        <v>0</v>
      </c>
      <c r="P86" s="138">
        <f t="shared" si="26"/>
        <v>39900</v>
      </c>
      <c r="Q86" s="138"/>
      <c r="R86" s="138"/>
      <c r="S86" s="138"/>
      <c r="T86" s="169"/>
      <c r="U86" s="170"/>
      <c r="V86" s="138"/>
      <c r="W86" s="138">
        <f t="shared" si="27"/>
        <v>39900</v>
      </c>
      <c r="X86" s="138">
        <f t="shared" si="28"/>
        <v>0</v>
      </c>
      <c r="Y86" s="138">
        <f t="shared" si="29"/>
        <v>39900</v>
      </c>
      <c r="Z86" s="82"/>
      <c r="AA86" s="322"/>
      <c r="AB86" s="1"/>
    </row>
    <row r="87" spans="2:28" hidden="1" outlineLevel="1">
      <c r="B87" s="10">
        <v>30</v>
      </c>
      <c r="C87" s="163">
        <v>12</v>
      </c>
      <c r="D87" s="164" t="s">
        <v>75</v>
      </c>
      <c r="E87" s="165" t="s">
        <v>9</v>
      </c>
      <c r="F87" s="165" t="s">
        <v>10</v>
      </c>
      <c r="G87" s="165" t="s">
        <v>9</v>
      </c>
      <c r="H87" s="165">
        <v>1</v>
      </c>
      <c r="I87" s="91">
        <v>55</v>
      </c>
      <c r="J87" s="166"/>
      <c r="K87" s="165">
        <v>2013</v>
      </c>
      <c r="L87" s="175">
        <v>87.3</v>
      </c>
      <c r="M87" s="168">
        <v>0.81</v>
      </c>
      <c r="N87" s="138">
        <v>3900</v>
      </c>
      <c r="O87" s="138">
        <v>0</v>
      </c>
      <c r="P87" s="138">
        <f t="shared" si="26"/>
        <v>3900</v>
      </c>
      <c r="Q87" s="138"/>
      <c r="R87" s="138"/>
      <c r="S87" s="138"/>
      <c r="T87" s="169"/>
      <c r="U87" s="170"/>
      <c r="V87" s="138"/>
      <c r="W87" s="138">
        <f t="shared" si="27"/>
        <v>3900</v>
      </c>
      <c r="X87" s="138">
        <f t="shared" si="28"/>
        <v>0</v>
      </c>
      <c r="Y87" s="138">
        <f t="shared" si="29"/>
        <v>3900</v>
      </c>
      <c r="Z87" s="82"/>
      <c r="AA87" s="322"/>
      <c r="AB87" s="1"/>
    </row>
    <row r="88" spans="2:28" hidden="1" outlineLevel="1">
      <c r="B88" s="10">
        <v>30</v>
      </c>
      <c r="C88" s="163">
        <v>13</v>
      </c>
      <c r="D88" s="164" t="s">
        <v>76</v>
      </c>
      <c r="E88" s="165" t="s">
        <v>9</v>
      </c>
      <c r="F88" s="165" t="s">
        <v>10</v>
      </c>
      <c r="G88" s="165" t="s">
        <v>9</v>
      </c>
      <c r="H88" s="165">
        <v>1</v>
      </c>
      <c r="I88" s="91">
        <v>55</v>
      </c>
      <c r="J88" s="166"/>
      <c r="K88" s="165">
        <v>2013</v>
      </c>
      <c r="L88" s="175">
        <v>87.3</v>
      </c>
      <c r="M88" s="168">
        <v>0.81</v>
      </c>
      <c r="N88" s="138">
        <v>3900</v>
      </c>
      <c r="O88" s="138">
        <v>0</v>
      </c>
      <c r="P88" s="138">
        <f t="shared" si="26"/>
        <v>3900</v>
      </c>
      <c r="Q88" s="138"/>
      <c r="R88" s="138"/>
      <c r="S88" s="138"/>
      <c r="T88" s="169"/>
      <c r="U88" s="170"/>
      <c r="V88" s="138"/>
      <c r="W88" s="138">
        <f t="shared" si="27"/>
        <v>3900</v>
      </c>
      <c r="X88" s="138">
        <f t="shared" si="28"/>
        <v>0</v>
      </c>
      <c r="Y88" s="138">
        <f t="shared" si="29"/>
        <v>3900</v>
      </c>
      <c r="Z88" s="82"/>
      <c r="AA88" s="322"/>
      <c r="AB88" s="1"/>
    </row>
    <row r="89" spans="2:28" hidden="1" outlineLevel="1">
      <c r="B89" s="10">
        <v>30</v>
      </c>
      <c r="C89" s="163">
        <v>14</v>
      </c>
      <c r="D89" s="164" t="s">
        <v>77</v>
      </c>
      <c r="E89" s="165" t="s">
        <v>9</v>
      </c>
      <c r="F89" s="165" t="s">
        <v>10</v>
      </c>
      <c r="G89" s="165" t="s">
        <v>9</v>
      </c>
      <c r="H89" s="165">
        <v>1</v>
      </c>
      <c r="I89" s="91">
        <v>33</v>
      </c>
      <c r="J89" s="166"/>
      <c r="K89" s="165">
        <v>2013</v>
      </c>
      <c r="L89" s="175">
        <v>84.8</v>
      </c>
      <c r="M89" s="168">
        <v>0.82</v>
      </c>
      <c r="N89" s="138">
        <v>2300</v>
      </c>
      <c r="O89" s="138">
        <v>0</v>
      </c>
      <c r="P89" s="138">
        <f t="shared" si="26"/>
        <v>2300</v>
      </c>
      <c r="Q89" s="138"/>
      <c r="R89" s="138"/>
      <c r="S89" s="138"/>
      <c r="T89" s="169"/>
      <c r="U89" s="170"/>
      <c r="V89" s="138"/>
      <c r="W89" s="138">
        <f t="shared" si="27"/>
        <v>2300</v>
      </c>
      <c r="X89" s="138">
        <f t="shared" si="28"/>
        <v>0</v>
      </c>
      <c r="Y89" s="138">
        <f t="shared" si="29"/>
        <v>2300</v>
      </c>
      <c r="Z89" s="82"/>
      <c r="AA89" s="322"/>
      <c r="AB89" s="1"/>
    </row>
    <row r="90" spans="2:28" hidden="1" outlineLevel="1">
      <c r="B90" s="10">
        <v>30</v>
      </c>
      <c r="C90" s="163">
        <v>15</v>
      </c>
      <c r="D90" s="164" t="s">
        <v>78</v>
      </c>
      <c r="E90" s="165" t="s">
        <v>9</v>
      </c>
      <c r="F90" s="165" t="s">
        <v>10</v>
      </c>
      <c r="G90" s="165" t="s">
        <v>9</v>
      </c>
      <c r="H90" s="165">
        <v>1</v>
      </c>
      <c r="I90" s="91">
        <v>11</v>
      </c>
      <c r="J90" s="166"/>
      <c r="K90" s="165">
        <v>2013</v>
      </c>
      <c r="L90" s="175">
        <v>81.8</v>
      </c>
      <c r="M90" s="168">
        <v>0.78</v>
      </c>
      <c r="N90" s="138">
        <v>700</v>
      </c>
      <c r="O90" s="138">
        <v>0</v>
      </c>
      <c r="P90" s="138">
        <f t="shared" si="26"/>
        <v>700</v>
      </c>
      <c r="Q90" s="138"/>
      <c r="R90" s="138"/>
      <c r="S90" s="138"/>
      <c r="T90" s="169"/>
      <c r="U90" s="170"/>
      <c r="V90" s="138"/>
      <c r="W90" s="138">
        <f t="shared" si="27"/>
        <v>700</v>
      </c>
      <c r="X90" s="138">
        <f t="shared" si="28"/>
        <v>0</v>
      </c>
      <c r="Y90" s="138">
        <f t="shared" si="29"/>
        <v>700</v>
      </c>
      <c r="Z90" s="82"/>
      <c r="AA90" s="322"/>
      <c r="AB90" s="1"/>
    </row>
    <row r="91" spans="2:28" hidden="1" outlineLevel="1">
      <c r="B91" s="10">
        <v>30</v>
      </c>
      <c r="C91" s="163">
        <v>16</v>
      </c>
      <c r="D91" s="164" t="s">
        <v>79</v>
      </c>
      <c r="E91" s="165" t="s">
        <v>2</v>
      </c>
      <c r="F91" s="165" t="s">
        <v>2</v>
      </c>
      <c r="G91" s="165" t="s">
        <v>3</v>
      </c>
      <c r="H91" s="165">
        <v>1</v>
      </c>
      <c r="I91" s="91">
        <v>13.4</v>
      </c>
      <c r="J91" s="166"/>
      <c r="K91" s="165">
        <v>2015</v>
      </c>
      <c r="L91" s="175">
        <v>552.20000000000005</v>
      </c>
      <c r="M91" s="168">
        <v>0.91</v>
      </c>
      <c r="N91" s="138">
        <v>6700</v>
      </c>
      <c r="O91" s="138">
        <v>0</v>
      </c>
      <c r="P91" s="138">
        <f t="shared" si="26"/>
        <v>6700</v>
      </c>
      <c r="Q91" s="138"/>
      <c r="R91" s="138"/>
      <c r="S91" s="138"/>
      <c r="T91" s="169"/>
      <c r="U91" s="170"/>
      <c r="V91" s="138"/>
      <c r="W91" s="138">
        <f t="shared" si="27"/>
        <v>6700</v>
      </c>
      <c r="X91" s="138">
        <f t="shared" si="28"/>
        <v>0</v>
      </c>
      <c r="Y91" s="138">
        <f t="shared" si="29"/>
        <v>6700</v>
      </c>
      <c r="Z91" s="82" t="s">
        <v>80</v>
      </c>
      <c r="AA91" s="322"/>
      <c r="AB91" s="1"/>
    </row>
    <row r="92" spans="2:28" hidden="1" outlineLevel="1">
      <c r="B92" s="10">
        <v>30</v>
      </c>
      <c r="C92" s="163">
        <v>17</v>
      </c>
      <c r="D92" s="164" t="s">
        <v>81</v>
      </c>
      <c r="E92" s="165" t="s">
        <v>2</v>
      </c>
      <c r="F92" s="165" t="s">
        <v>10</v>
      </c>
      <c r="G92" s="165" t="s">
        <v>42</v>
      </c>
      <c r="H92" s="165">
        <v>1</v>
      </c>
      <c r="I92" s="91">
        <v>57.6</v>
      </c>
      <c r="J92" s="166"/>
      <c r="K92" s="165">
        <v>2015</v>
      </c>
      <c r="L92" s="175">
        <v>178.8</v>
      </c>
      <c r="M92" s="168">
        <v>0.9</v>
      </c>
      <c r="N92" s="138">
        <v>9300</v>
      </c>
      <c r="O92" s="138">
        <v>0</v>
      </c>
      <c r="P92" s="138">
        <f t="shared" si="26"/>
        <v>9300</v>
      </c>
      <c r="Q92" s="138"/>
      <c r="R92" s="138"/>
      <c r="S92" s="138"/>
      <c r="T92" s="169"/>
      <c r="U92" s="170"/>
      <c r="V92" s="138"/>
      <c r="W92" s="138">
        <f t="shared" si="27"/>
        <v>9300</v>
      </c>
      <c r="X92" s="138">
        <f t="shared" si="28"/>
        <v>0</v>
      </c>
      <c r="Y92" s="138">
        <f t="shared" si="29"/>
        <v>9300</v>
      </c>
      <c r="Z92" s="82"/>
      <c r="AA92" s="322"/>
      <c r="AB92" s="1"/>
    </row>
    <row r="93" spans="2:28" hidden="1" outlineLevel="1">
      <c r="B93" s="10">
        <v>30</v>
      </c>
      <c r="C93" s="163">
        <v>18</v>
      </c>
      <c r="D93" s="164" t="s">
        <v>82</v>
      </c>
      <c r="E93" s="165" t="s">
        <v>2</v>
      </c>
      <c r="F93" s="165" t="s">
        <v>2</v>
      </c>
      <c r="G93" s="165" t="s">
        <v>3</v>
      </c>
      <c r="H93" s="165">
        <v>1</v>
      </c>
      <c r="I93" s="91">
        <v>38</v>
      </c>
      <c r="J93" s="166"/>
      <c r="K93" s="165">
        <v>2013</v>
      </c>
      <c r="L93" s="175">
        <v>802.6</v>
      </c>
      <c r="M93" s="168">
        <v>0.88</v>
      </c>
      <c r="N93" s="138">
        <v>26800</v>
      </c>
      <c r="O93" s="138">
        <v>0</v>
      </c>
      <c r="P93" s="138">
        <f t="shared" si="26"/>
        <v>26800</v>
      </c>
      <c r="Q93" s="138"/>
      <c r="R93" s="138"/>
      <c r="S93" s="138"/>
      <c r="T93" s="169"/>
      <c r="U93" s="170"/>
      <c r="V93" s="138"/>
      <c r="W93" s="138">
        <f t="shared" si="27"/>
        <v>26800</v>
      </c>
      <c r="X93" s="138">
        <f t="shared" si="28"/>
        <v>0</v>
      </c>
      <c r="Y93" s="138">
        <f t="shared" si="29"/>
        <v>26800</v>
      </c>
      <c r="Z93" s="82" t="s">
        <v>80</v>
      </c>
      <c r="AA93" s="322"/>
      <c r="AB93" s="1"/>
    </row>
    <row r="94" spans="2:28" hidden="1" outlineLevel="1">
      <c r="B94" s="10">
        <v>30</v>
      </c>
      <c r="C94" s="163">
        <v>19</v>
      </c>
      <c r="D94" s="164" t="s">
        <v>83</v>
      </c>
      <c r="E94" s="165" t="s">
        <v>9</v>
      </c>
      <c r="F94" s="179" t="s">
        <v>142</v>
      </c>
      <c r="G94" s="179" t="s">
        <v>142</v>
      </c>
      <c r="H94" s="165">
        <v>1</v>
      </c>
      <c r="I94" s="91">
        <v>94.5</v>
      </c>
      <c r="J94" s="166"/>
      <c r="K94" s="165">
        <v>2013</v>
      </c>
      <c r="L94" s="175">
        <v>173.5</v>
      </c>
      <c r="M94" s="168">
        <v>0.82</v>
      </c>
      <c r="N94" s="138">
        <v>13400</v>
      </c>
      <c r="O94" s="138">
        <v>0</v>
      </c>
      <c r="P94" s="138">
        <f t="shared" si="26"/>
        <v>13400</v>
      </c>
      <c r="Q94" s="138"/>
      <c r="R94" s="138"/>
      <c r="S94" s="138"/>
      <c r="T94" s="169"/>
      <c r="U94" s="170"/>
      <c r="V94" s="138"/>
      <c r="W94" s="138">
        <f t="shared" si="27"/>
        <v>13400</v>
      </c>
      <c r="X94" s="138">
        <f t="shared" si="28"/>
        <v>0</v>
      </c>
      <c r="Y94" s="138">
        <f t="shared" si="29"/>
        <v>13400</v>
      </c>
      <c r="Z94" s="82"/>
      <c r="AA94" s="322"/>
      <c r="AB94" s="1"/>
    </row>
    <row r="95" spans="2:28" hidden="1" outlineLevel="1">
      <c r="B95" s="10">
        <v>30</v>
      </c>
      <c r="C95" s="163">
        <v>20</v>
      </c>
      <c r="D95" s="164" t="s">
        <v>84</v>
      </c>
      <c r="E95" s="165" t="s">
        <v>9</v>
      </c>
      <c r="F95" s="165" t="s">
        <v>9</v>
      </c>
      <c r="G95" s="165" t="s">
        <v>9</v>
      </c>
      <c r="H95" s="165">
        <v>1</v>
      </c>
      <c r="I95" s="91">
        <v>30.04</v>
      </c>
      <c r="J95" s="166"/>
      <c r="K95" s="165">
        <v>2013</v>
      </c>
      <c r="L95" s="175">
        <v>436.1</v>
      </c>
      <c r="M95" s="168">
        <v>0.82</v>
      </c>
      <c r="N95" s="138">
        <v>10700</v>
      </c>
      <c r="O95" s="138">
        <v>0</v>
      </c>
      <c r="P95" s="138">
        <f t="shared" si="26"/>
        <v>10700</v>
      </c>
      <c r="Q95" s="138"/>
      <c r="R95" s="138"/>
      <c r="S95" s="138"/>
      <c r="T95" s="169"/>
      <c r="U95" s="170"/>
      <c r="V95" s="138"/>
      <c r="W95" s="138">
        <f t="shared" si="27"/>
        <v>10700</v>
      </c>
      <c r="X95" s="138">
        <f t="shared" si="28"/>
        <v>0</v>
      </c>
      <c r="Y95" s="138">
        <f t="shared" si="29"/>
        <v>10700</v>
      </c>
      <c r="Z95" s="82"/>
      <c r="AA95" s="322"/>
      <c r="AB95" s="1"/>
    </row>
    <row r="96" spans="2:28" hidden="1" outlineLevel="1">
      <c r="B96" s="10">
        <v>30</v>
      </c>
      <c r="C96" s="163">
        <v>21</v>
      </c>
      <c r="D96" s="164" t="s">
        <v>85</v>
      </c>
      <c r="E96" s="165" t="s">
        <v>9</v>
      </c>
      <c r="F96" s="165" t="s">
        <v>9</v>
      </c>
      <c r="G96" s="165" t="s">
        <v>9</v>
      </c>
      <c r="H96" s="165">
        <v>1</v>
      </c>
      <c r="I96" s="91">
        <v>20.12</v>
      </c>
      <c r="J96" s="166"/>
      <c r="K96" s="165">
        <v>2013</v>
      </c>
      <c r="L96" s="175">
        <v>198.8</v>
      </c>
      <c r="M96" s="168">
        <v>0.83</v>
      </c>
      <c r="N96" s="138">
        <v>3300</v>
      </c>
      <c r="O96" s="138">
        <v>0</v>
      </c>
      <c r="P96" s="138">
        <f t="shared" si="26"/>
        <v>3300</v>
      </c>
      <c r="Q96" s="138"/>
      <c r="R96" s="138"/>
      <c r="S96" s="138"/>
      <c r="T96" s="169"/>
      <c r="U96" s="170"/>
      <c r="V96" s="138"/>
      <c r="W96" s="138">
        <f t="shared" si="27"/>
        <v>3300</v>
      </c>
      <c r="X96" s="138">
        <f t="shared" si="28"/>
        <v>0</v>
      </c>
      <c r="Y96" s="138">
        <f t="shared" si="29"/>
        <v>3300</v>
      </c>
      <c r="Z96" s="82"/>
      <c r="AA96" s="322"/>
      <c r="AB96" s="1"/>
    </row>
    <row r="97" spans="2:28" hidden="1" outlineLevel="1">
      <c r="B97" s="10">
        <v>30</v>
      </c>
      <c r="C97" s="163">
        <v>22</v>
      </c>
      <c r="D97" s="164" t="s">
        <v>86</v>
      </c>
      <c r="E97" s="165" t="s">
        <v>9</v>
      </c>
      <c r="F97" s="165" t="s">
        <v>9</v>
      </c>
      <c r="G97" s="165" t="s">
        <v>9</v>
      </c>
      <c r="H97" s="165">
        <v>1</v>
      </c>
      <c r="I97" s="91">
        <v>20.12</v>
      </c>
      <c r="J97" s="166"/>
      <c r="K97" s="165">
        <v>2013</v>
      </c>
      <c r="L97" s="175">
        <v>198.8</v>
      </c>
      <c r="M97" s="168">
        <v>0.83</v>
      </c>
      <c r="N97" s="138">
        <v>3300</v>
      </c>
      <c r="O97" s="138">
        <v>0</v>
      </c>
      <c r="P97" s="138">
        <f t="shared" si="26"/>
        <v>3300</v>
      </c>
      <c r="Q97" s="138"/>
      <c r="R97" s="138"/>
      <c r="S97" s="138"/>
      <c r="T97" s="169"/>
      <c r="U97" s="170"/>
      <c r="V97" s="138"/>
      <c r="W97" s="138">
        <f t="shared" si="27"/>
        <v>3300</v>
      </c>
      <c r="X97" s="138">
        <f t="shared" si="28"/>
        <v>0</v>
      </c>
      <c r="Y97" s="138">
        <f t="shared" si="29"/>
        <v>3300</v>
      </c>
      <c r="Z97" s="82"/>
      <c r="AA97" s="322"/>
      <c r="AB97" s="1"/>
    </row>
    <row r="98" spans="2:28" hidden="1" outlineLevel="1">
      <c r="B98" s="10">
        <v>30</v>
      </c>
      <c r="C98" s="163">
        <v>23</v>
      </c>
      <c r="D98" s="164" t="s">
        <v>87</v>
      </c>
      <c r="E98" s="165" t="s">
        <v>2</v>
      </c>
      <c r="F98" s="165" t="s">
        <v>2</v>
      </c>
      <c r="G98" s="165" t="s">
        <v>3</v>
      </c>
      <c r="H98" s="165">
        <v>1</v>
      </c>
      <c r="I98" s="91">
        <v>64.08</v>
      </c>
      <c r="J98" s="166"/>
      <c r="K98" s="165">
        <v>1981</v>
      </c>
      <c r="L98" s="175">
        <v>329.3</v>
      </c>
      <c r="M98" s="168">
        <v>0.5</v>
      </c>
      <c r="N98" s="138">
        <v>10600</v>
      </c>
      <c r="O98" s="138">
        <v>0</v>
      </c>
      <c r="P98" s="138">
        <f t="shared" si="26"/>
        <v>10600</v>
      </c>
      <c r="Q98" s="138"/>
      <c r="R98" s="138"/>
      <c r="S98" s="138"/>
      <c r="T98" s="169"/>
      <c r="U98" s="170"/>
      <c r="V98" s="138"/>
      <c r="W98" s="138">
        <f t="shared" si="27"/>
        <v>10600</v>
      </c>
      <c r="X98" s="138">
        <f t="shared" si="28"/>
        <v>0</v>
      </c>
      <c r="Y98" s="138">
        <f t="shared" si="29"/>
        <v>10600</v>
      </c>
      <c r="Z98" s="82"/>
      <c r="AA98" s="322"/>
      <c r="AB98" s="1"/>
    </row>
    <row r="99" spans="2:28" hidden="1" outlineLevel="1">
      <c r="B99" s="10">
        <v>30</v>
      </c>
      <c r="C99" s="163">
        <v>24</v>
      </c>
      <c r="D99" s="164" t="s">
        <v>88</v>
      </c>
      <c r="E99" s="165" t="s">
        <v>2</v>
      </c>
      <c r="F99" s="165" t="s">
        <v>2</v>
      </c>
      <c r="G99" s="165" t="s">
        <v>3</v>
      </c>
      <c r="H99" s="165">
        <v>1</v>
      </c>
      <c r="I99" s="91">
        <v>26.4</v>
      </c>
      <c r="J99" s="166"/>
      <c r="K99" s="183"/>
      <c r="L99" s="175">
        <v>261.39999999999998</v>
      </c>
      <c r="M99" s="168">
        <v>0.51</v>
      </c>
      <c r="N99" s="138">
        <v>3500</v>
      </c>
      <c r="O99" s="138">
        <v>0</v>
      </c>
      <c r="P99" s="138">
        <f t="shared" si="26"/>
        <v>3500</v>
      </c>
      <c r="Q99" s="138"/>
      <c r="R99" s="138"/>
      <c r="S99" s="138"/>
      <c r="T99" s="169"/>
      <c r="U99" s="170"/>
      <c r="V99" s="138"/>
      <c r="W99" s="138">
        <f t="shared" si="27"/>
        <v>3500</v>
      </c>
      <c r="X99" s="138">
        <f t="shared" si="28"/>
        <v>0</v>
      </c>
      <c r="Y99" s="138">
        <f t="shared" si="29"/>
        <v>3500</v>
      </c>
      <c r="Z99" s="82"/>
      <c r="AA99" s="322"/>
      <c r="AB99" s="1"/>
    </row>
    <row r="100" spans="2:28" hidden="1" outlineLevel="1">
      <c r="B100" s="10">
        <v>30</v>
      </c>
      <c r="C100" s="163">
        <v>25</v>
      </c>
      <c r="D100" s="164" t="s">
        <v>82</v>
      </c>
      <c r="E100" s="165" t="s">
        <v>2</v>
      </c>
      <c r="F100" s="165" t="s">
        <v>2</v>
      </c>
      <c r="G100" s="165" t="s">
        <v>3</v>
      </c>
      <c r="H100" s="165">
        <v>1</v>
      </c>
      <c r="I100" s="91">
        <v>17.82</v>
      </c>
      <c r="J100" s="166"/>
      <c r="K100" s="183"/>
      <c r="L100" s="175">
        <v>263.7</v>
      </c>
      <c r="M100" s="168">
        <v>0.51</v>
      </c>
      <c r="N100" s="138">
        <v>2400</v>
      </c>
      <c r="O100" s="138">
        <v>0</v>
      </c>
      <c r="P100" s="138">
        <f t="shared" si="26"/>
        <v>2400</v>
      </c>
      <c r="Q100" s="138"/>
      <c r="R100" s="138"/>
      <c r="S100" s="138"/>
      <c r="T100" s="169"/>
      <c r="U100" s="170"/>
      <c r="V100" s="138"/>
      <c r="W100" s="138">
        <f t="shared" si="27"/>
        <v>2400</v>
      </c>
      <c r="X100" s="138">
        <f t="shared" si="28"/>
        <v>0</v>
      </c>
      <c r="Y100" s="138">
        <f t="shared" si="29"/>
        <v>2400</v>
      </c>
      <c r="Z100" s="82"/>
      <c r="AA100" s="322"/>
      <c r="AB100" s="1"/>
    </row>
    <row r="101" spans="2:28" hidden="1" outlineLevel="1">
      <c r="B101" s="10">
        <v>30</v>
      </c>
      <c r="C101" s="163">
        <v>26</v>
      </c>
      <c r="D101" s="164" t="s">
        <v>82</v>
      </c>
      <c r="E101" s="165" t="s">
        <v>2</v>
      </c>
      <c r="F101" s="165" t="s">
        <v>2</v>
      </c>
      <c r="G101" s="165" t="s">
        <v>3</v>
      </c>
      <c r="H101" s="165">
        <v>1</v>
      </c>
      <c r="I101" s="91">
        <v>27.36</v>
      </c>
      <c r="J101" s="166"/>
      <c r="K101" s="183"/>
      <c r="L101" s="175">
        <v>259.5</v>
      </c>
      <c r="M101" s="168">
        <v>0.51</v>
      </c>
      <c r="N101" s="138">
        <v>3600</v>
      </c>
      <c r="O101" s="138">
        <v>0</v>
      </c>
      <c r="P101" s="138">
        <f t="shared" si="26"/>
        <v>3600</v>
      </c>
      <c r="Q101" s="138"/>
      <c r="R101" s="138"/>
      <c r="S101" s="138"/>
      <c r="T101" s="169"/>
      <c r="U101" s="170"/>
      <c r="V101" s="138"/>
      <c r="W101" s="138">
        <f t="shared" si="27"/>
        <v>3600</v>
      </c>
      <c r="X101" s="138">
        <f t="shared" si="28"/>
        <v>0</v>
      </c>
      <c r="Y101" s="138">
        <f t="shared" si="29"/>
        <v>3600</v>
      </c>
      <c r="Z101" s="82"/>
      <c r="AA101" s="322"/>
      <c r="AB101" s="1"/>
    </row>
    <row r="102" spans="2:28" hidden="1" outlineLevel="1">
      <c r="B102" s="10">
        <v>30</v>
      </c>
      <c r="C102" s="163">
        <v>27</v>
      </c>
      <c r="D102" s="164" t="s">
        <v>89</v>
      </c>
      <c r="E102" s="165" t="s">
        <v>90</v>
      </c>
      <c r="F102" s="165" t="s">
        <v>90</v>
      </c>
      <c r="G102" s="165" t="s">
        <v>42</v>
      </c>
      <c r="H102" s="165">
        <v>1</v>
      </c>
      <c r="I102" s="91">
        <v>7.04</v>
      </c>
      <c r="J102" s="166"/>
      <c r="K102" s="183"/>
      <c r="L102" s="175">
        <v>241.5</v>
      </c>
      <c r="M102" s="168">
        <v>0.53</v>
      </c>
      <c r="N102" s="138">
        <v>900</v>
      </c>
      <c r="O102" s="138">
        <v>0</v>
      </c>
      <c r="P102" s="138">
        <f t="shared" si="26"/>
        <v>900</v>
      </c>
      <c r="Q102" s="138"/>
      <c r="R102" s="138"/>
      <c r="S102" s="138"/>
      <c r="T102" s="169"/>
      <c r="U102" s="170"/>
      <c r="V102" s="138"/>
      <c r="W102" s="138">
        <f t="shared" si="27"/>
        <v>900</v>
      </c>
      <c r="X102" s="138">
        <f t="shared" si="28"/>
        <v>0</v>
      </c>
      <c r="Y102" s="138">
        <f t="shared" si="29"/>
        <v>900</v>
      </c>
      <c r="Z102" s="82"/>
      <c r="AA102" s="322"/>
      <c r="AB102" s="1"/>
    </row>
    <row r="103" spans="2:28" hidden="1" outlineLevel="1">
      <c r="B103" s="10">
        <v>30</v>
      </c>
      <c r="C103" s="163">
        <v>28</v>
      </c>
      <c r="D103" s="164" t="s">
        <v>91</v>
      </c>
      <c r="E103" s="165" t="s">
        <v>90</v>
      </c>
      <c r="F103" s="165" t="s">
        <v>90</v>
      </c>
      <c r="G103" s="165" t="s">
        <v>42</v>
      </c>
      <c r="H103" s="165">
        <v>1</v>
      </c>
      <c r="I103" s="91">
        <v>7.04</v>
      </c>
      <c r="J103" s="166"/>
      <c r="K103" s="183"/>
      <c r="L103" s="175">
        <v>241.5</v>
      </c>
      <c r="M103" s="168">
        <v>0.53</v>
      </c>
      <c r="N103" s="138">
        <v>900</v>
      </c>
      <c r="O103" s="138">
        <v>0</v>
      </c>
      <c r="P103" s="138">
        <f t="shared" si="26"/>
        <v>900</v>
      </c>
      <c r="Q103" s="138"/>
      <c r="R103" s="138"/>
      <c r="S103" s="138"/>
      <c r="T103" s="169"/>
      <c r="U103" s="170"/>
      <c r="V103" s="138"/>
      <c r="W103" s="138">
        <f t="shared" si="27"/>
        <v>900</v>
      </c>
      <c r="X103" s="138">
        <f t="shared" si="28"/>
        <v>0</v>
      </c>
      <c r="Y103" s="138">
        <f t="shared" si="29"/>
        <v>900</v>
      </c>
      <c r="Z103" s="82"/>
      <c r="AA103" s="322"/>
      <c r="AB103" s="1"/>
    </row>
    <row r="104" spans="2:28" hidden="1" outlineLevel="1">
      <c r="B104" s="10">
        <v>30</v>
      </c>
      <c r="C104" s="163">
        <v>29</v>
      </c>
      <c r="D104" s="164" t="s">
        <v>338</v>
      </c>
      <c r="E104" s="165" t="s">
        <v>9</v>
      </c>
      <c r="F104" s="165" t="s">
        <v>10</v>
      </c>
      <c r="G104" s="165" t="s">
        <v>9</v>
      </c>
      <c r="H104" s="165">
        <v>1</v>
      </c>
      <c r="I104" s="91">
        <v>52.58</v>
      </c>
      <c r="J104" s="166"/>
      <c r="K104" s="165"/>
      <c r="L104" s="175">
        <v>108.4</v>
      </c>
      <c r="M104" s="168">
        <v>0.82</v>
      </c>
      <c r="N104" s="138">
        <v>4700</v>
      </c>
      <c r="O104" s="138">
        <v>0</v>
      </c>
      <c r="P104" s="138">
        <f t="shared" si="26"/>
        <v>4700</v>
      </c>
      <c r="Q104" s="138"/>
      <c r="R104" s="138"/>
      <c r="S104" s="138"/>
      <c r="T104" s="169"/>
      <c r="U104" s="170"/>
      <c r="V104" s="138"/>
      <c r="W104" s="138">
        <f t="shared" si="27"/>
        <v>4700</v>
      </c>
      <c r="X104" s="138">
        <f t="shared" si="28"/>
        <v>0</v>
      </c>
      <c r="Y104" s="138">
        <f t="shared" si="29"/>
        <v>4700</v>
      </c>
      <c r="Z104" s="82"/>
      <c r="AA104" s="322"/>
      <c r="AB104" s="1"/>
    </row>
    <row r="105" spans="2:28" hidden="1" outlineLevel="1">
      <c r="B105" s="10">
        <v>30</v>
      </c>
      <c r="C105" s="163">
        <v>30</v>
      </c>
      <c r="D105" s="164" t="s">
        <v>92</v>
      </c>
      <c r="E105" s="165" t="s">
        <v>9</v>
      </c>
      <c r="F105" s="165" t="s">
        <v>9</v>
      </c>
      <c r="G105" s="165" t="s">
        <v>9</v>
      </c>
      <c r="H105" s="165">
        <v>1</v>
      </c>
      <c r="I105" s="91">
        <v>20.12</v>
      </c>
      <c r="J105" s="166"/>
      <c r="K105" s="165">
        <v>2013</v>
      </c>
      <c r="L105" s="175">
        <v>437.4</v>
      </c>
      <c r="M105" s="168">
        <v>0.84</v>
      </c>
      <c r="N105" s="138">
        <v>7400</v>
      </c>
      <c r="O105" s="138">
        <v>0</v>
      </c>
      <c r="P105" s="138">
        <f t="shared" si="26"/>
        <v>7400</v>
      </c>
      <c r="Q105" s="138"/>
      <c r="R105" s="138"/>
      <c r="S105" s="138"/>
      <c r="T105" s="169"/>
      <c r="U105" s="170"/>
      <c r="V105" s="138"/>
      <c r="W105" s="138">
        <f t="shared" si="27"/>
        <v>7400</v>
      </c>
      <c r="X105" s="138">
        <f t="shared" si="28"/>
        <v>0</v>
      </c>
      <c r="Y105" s="138">
        <f t="shared" si="29"/>
        <v>7400</v>
      </c>
      <c r="Z105" s="82"/>
      <c r="AA105" s="322"/>
      <c r="AB105" s="1"/>
    </row>
    <row r="106" spans="2:28" hidden="1" outlineLevel="1">
      <c r="B106" s="10">
        <v>30</v>
      </c>
      <c r="C106" s="163">
        <v>31</v>
      </c>
      <c r="D106" s="164" t="s">
        <v>93</v>
      </c>
      <c r="E106" s="165" t="s">
        <v>9</v>
      </c>
      <c r="F106" s="165" t="s">
        <v>61</v>
      </c>
      <c r="G106" s="165" t="s">
        <v>61</v>
      </c>
      <c r="H106" s="165">
        <v>1</v>
      </c>
      <c r="I106" s="91">
        <v>36.96</v>
      </c>
      <c r="J106" s="166"/>
      <c r="K106" s="165"/>
      <c r="L106" s="175">
        <v>40.6</v>
      </c>
      <c r="M106" s="168">
        <v>0.53</v>
      </c>
      <c r="N106" s="138">
        <v>800</v>
      </c>
      <c r="O106" s="138">
        <v>0</v>
      </c>
      <c r="P106" s="138">
        <f t="shared" si="26"/>
        <v>800</v>
      </c>
      <c r="Q106" s="138"/>
      <c r="R106" s="138"/>
      <c r="S106" s="138"/>
      <c r="T106" s="169"/>
      <c r="U106" s="170"/>
      <c r="V106" s="138"/>
      <c r="W106" s="138">
        <f t="shared" si="27"/>
        <v>800</v>
      </c>
      <c r="X106" s="138">
        <f t="shared" si="28"/>
        <v>0</v>
      </c>
      <c r="Y106" s="138">
        <f t="shared" si="29"/>
        <v>800</v>
      </c>
      <c r="Z106" s="82"/>
      <c r="AA106" s="322"/>
      <c r="AB106" s="1"/>
    </row>
    <row r="107" spans="2:28" hidden="1" outlineLevel="1">
      <c r="B107" s="10">
        <v>30</v>
      </c>
      <c r="C107" s="163">
        <v>32</v>
      </c>
      <c r="D107" s="164" t="s">
        <v>94</v>
      </c>
      <c r="E107" s="165" t="s">
        <v>9</v>
      </c>
      <c r="F107" s="165" t="s">
        <v>61</v>
      </c>
      <c r="G107" s="165" t="s">
        <v>61</v>
      </c>
      <c r="H107" s="165">
        <v>1</v>
      </c>
      <c r="I107" s="91">
        <v>24</v>
      </c>
      <c r="J107" s="166"/>
      <c r="K107" s="165"/>
      <c r="L107" s="175">
        <v>37.5</v>
      </c>
      <c r="M107" s="168">
        <v>0.51</v>
      </c>
      <c r="N107" s="138">
        <v>460</v>
      </c>
      <c r="O107" s="138">
        <v>0</v>
      </c>
      <c r="P107" s="138">
        <f t="shared" si="26"/>
        <v>460</v>
      </c>
      <c r="Q107" s="138"/>
      <c r="R107" s="138"/>
      <c r="S107" s="138"/>
      <c r="T107" s="169"/>
      <c r="U107" s="170"/>
      <c r="V107" s="138"/>
      <c r="W107" s="138">
        <f t="shared" si="27"/>
        <v>460</v>
      </c>
      <c r="X107" s="138">
        <f t="shared" si="28"/>
        <v>0</v>
      </c>
      <c r="Y107" s="138">
        <f t="shared" si="29"/>
        <v>460</v>
      </c>
      <c r="Z107" s="82"/>
      <c r="AA107" s="322"/>
      <c r="AB107" s="1"/>
    </row>
    <row r="108" spans="2:28" hidden="1" outlineLevel="1">
      <c r="B108" s="10">
        <v>30</v>
      </c>
      <c r="C108" s="163">
        <v>33</v>
      </c>
      <c r="D108" s="164" t="s">
        <v>95</v>
      </c>
      <c r="E108" s="165" t="s">
        <v>143</v>
      </c>
      <c r="F108" s="165"/>
      <c r="G108" s="165"/>
      <c r="H108" s="165" t="s">
        <v>16</v>
      </c>
      <c r="I108" s="171" t="s">
        <v>321</v>
      </c>
      <c r="J108" s="166"/>
      <c r="K108" s="165">
        <v>2013</v>
      </c>
      <c r="L108" s="175"/>
      <c r="M108" s="168">
        <v>0.83</v>
      </c>
      <c r="N108" s="138">
        <v>660</v>
      </c>
      <c r="O108" s="138">
        <v>0</v>
      </c>
      <c r="P108" s="138">
        <f t="shared" si="26"/>
        <v>660</v>
      </c>
      <c r="Q108" s="138"/>
      <c r="R108" s="138"/>
      <c r="S108" s="138"/>
      <c r="T108" s="169"/>
      <c r="U108" s="170"/>
      <c r="V108" s="138"/>
      <c r="W108" s="138">
        <f t="shared" si="27"/>
        <v>660</v>
      </c>
      <c r="X108" s="138">
        <f t="shared" si="28"/>
        <v>0</v>
      </c>
      <c r="Y108" s="138">
        <f t="shared" si="29"/>
        <v>660</v>
      </c>
      <c r="Z108" s="82"/>
      <c r="AA108" s="322"/>
      <c r="AB108" s="1"/>
    </row>
    <row r="109" spans="2:28" hidden="1" outlineLevel="1">
      <c r="B109" s="10">
        <v>30</v>
      </c>
      <c r="C109" s="163">
        <v>34</v>
      </c>
      <c r="D109" s="164" t="s">
        <v>339</v>
      </c>
      <c r="E109" s="165" t="s">
        <v>320</v>
      </c>
      <c r="F109" s="165" t="s">
        <v>45</v>
      </c>
      <c r="G109" s="165" t="s">
        <v>9</v>
      </c>
      <c r="H109" s="165">
        <v>1</v>
      </c>
      <c r="I109" s="91">
        <v>25</v>
      </c>
      <c r="J109" s="166"/>
      <c r="K109" s="165">
        <v>2016</v>
      </c>
      <c r="L109" s="175">
        <v>516</v>
      </c>
      <c r="M109" s="168">
        <v>0.87</v>
      </c>
      <c r="N109" s="138">
        <v>11200</v>
      </c>
      <c r="O109" s="138">
        <v>0</v>
      </c>
      <c r="P109" s="138">
        <f>SUM(N109:O109)</f>
        <v>11200</v>
      </c>
      <c r="Q109" s="138"/>
      <c r="R109" s="138"/>
      <c r="S109" s="138"/>
      <c r="T109" s="169"/>
      <c r="U109" s="170"/>
      <c r="V109" s="138"/>
      <c r="W109" s="138">
        <f t="shared" ref="W109" si="30">SUM(N109,Q109,S109,U109)</f>
        <v>11200</v>
      </c>
      <c r="X109" s="138">
        <f t="shared" ref="X109" si="31">SUM(O109,R109,T109,V109)</f>
        <v>0</v>
      </c>
      <c r="Y109" s="138">
        <f t="shared" ref="Y109" si="32">SUM(W109:X109)</f>
        <v>11200</v>
      </c>
      <c r="Z109" s="82"/>
      <c r="AA109" s="322"/>
      <c r="AB109" s="1"/>
    </row>
    <row r="110" spans="2:28" hidden="1" outlineLevel="1">
      <c r="B110" s="10">
        <v>30</v>
      </c>
      <c r="C110" s="163">
        <v>35</v>
      </c>
      <c r="D110" s="164" t="s">
        <v>281</v>
      </c>
      <c r="E110" s="165" t="s">
        <v>143</v>
      </c>
      <c r="F110" s="165" t="s">
        <v>143</v>
      </c>
      <c r="G110" s="165" t="s">
        <v>143</v>
      </c>
      <c r="H110" s="165">
        <v>1</v>
      </c>
      <c r="I110" s="91">
        <v>19.04</v>
      </c>
      <c r="J110" s="166"/>
      <c r="K110" s="165">
        <v>2025</v>
      </c>
      <c r="L110" s="167">
        <v>288.89999999999998</v>
      </c>
      <c r="M110" s="168">
        <v>1</v>
      </c>
      <c r="N110" s="138">
        <v>5500</v>
      </c>
      <c r="O110" s="138">
        <v>0</v>
      </c>
      <c r="P110" s="138">
        <f>SUM(N110:O110)</f>
        <v>5500</v>
      </c>
      <c r="Q110" s="138"/>
      <c r="R110" s="138"/>
      <c r="S110" s="138"/>
      <c r="T110" s="169"/>
      <c r="U110" s="170"/>
      <c r="V110" s="138"/>
      <c r="W110" s="138">
        <f t="shared" si="27"/>
        <v>5500</v>
      </c>
      <c r="X110" s="138">
        <f t="shared" si="28"/>
        <v>0</v>
      </c>
      <c r="Y110" s="138">
        <f t="shared" si="29"/>
        <v>5500</v>
      </c>
      <c r="Z110" s="82"/>
      <c r="AA110" s="322"/>
      <c r="AB110" s="1"/>
    </row>
    <row r="111" spans="2:28" collapsed="1">
      <c r="B111" s="125">
        <v>30</v>
      </c>
      <c r="C111" s="139"/>
      <c r="D111" s="126" t="s">
        <v>263</v>
      </c>
      <c r="E111" s="127"/>
      <c r="F111" s="127"/>
      <c r="G111" s="127"/>
      <c r="H111" s="127"/>
      <c r="I111" s="128"/>
      <c r="J111" s="129"/>
      <c r="K111" s="127"/>
      <c r="L111" s="130"/>
      <c r="M111" s="132"/>
      <c r="N111" s="132">
        <f t="shared" ref="N111:V111" si="33">SUM(N69:N79)</f>
        <v>13661320</v>
      </c>
      <c r="O111" s="132">
        <f t="shared" si="33"/>
        <v>838890</v>
      </c>
      <c r="P111" s="132">
        <f t="shared" si="33"/>
        <v>14500210</v>
      </c>
      <c r="Q111" s="132">
        <f t="shared" si="33"/>
        <v>0</v>
      </c>
      <c r="R111" s="132">
        <f t="shared" si="33"/>
        <v>0</v>
      </c>
      <c r="S111" s="132">
        <f t="shared" si="33"/>
        <v>0</v>
      </c>
      <c r="T111" s="133">
        <f t="shared" si="33"/>
        <v>0</v>
      </c>
      <c r="U111" s="134">
        <f t="shared" si="33"/>
        <v>0</v>
      </c>
      <c r="V111" s="132">
        <f t="shared" si="33"/>
        <v>0</v>
      </c>
      <c r="W111" s="132">
        <f>SUM(N111,Q111,,S111,U111)</f>
        <v>13661320</v>
      </c>
      <c r="X111" s="132">
        <f>SUM(O111,R111,T111,V111)</f>
        <v>838890</v>
      </c>
      <c r="Y111" s="132">
        <f>SUM(W111:X111)</f>
        <v>14500210</v>
      </c>
      <c r="Z111" s="135"/>
      <c r="AA111" s="322"/>
      <c r="AB111" s="1"/>
    </row>
    <row r="112" spans="2:28" ht="19.5">
      <c r="B112" s="70">
        <v>40</v>
      </c>
      <c r="C112" s="71" t="s">
        <v>266</v>
      </c>
      <c r="D112" s="3"/>
      <c r="E112" s="72"/>
      <c r="F112" s="64"/>
      <c r="G112" s="64"/>
      <c r="H112" s="64"/>
      <c r="I112" s="65"/>
      <c r="J112" s="66"/>
      <c r="K112" s="67"/>
      <c r="L112" s="67"/>
      <c r="M112" s="69"/>
      <c r="N112" s="68"/>
      <c r="O112" s="68"/>
      <c r="P112" s="68"/>
      <c r="Q112" s="88"/>
      <c r="R112" s="88"/>
      <c r="S112" s="88"/>
      <c r="T112" s="94"/>
      <c r="U112" s="99"/>
      <c r="V112" s="88"/>
      <c r="W112" s="88"/>
      <c r="X112" s="88"/>
      <c r="Y112" s="88"/>
      <c r="Z112" s="63"/>
      <c r="AA112" s="322"/>
      <c r="AB112" s="1"/>
    </row>
    <row r="113" spans="2:28">
      <c r="B113" s="10">
        <v>40</v>
      </c>
      <c r="C113" s="163">
        <v>1</v>
      </c>
      <c r="D113" s="164" t="s">
        <v>96</v>
      </c>
      <c r="E113" s="165" t="s">
        <v>2</v>
      </c>
      <c r="F113" s="165" t="s">
        <v>2</v>
      </c>
      <c r="G113" s="165" t="s">
        <v>3</v>
      </c>
      <c r="H113" s="165" t="s">
        <v>221</v>
      </c>
      <c r="I113" s="91">
        <v>32620.14</v>
      </c>
      <c r="J113" s="166">
        <v>1</v>
      </c>
      <c r="K113" s="165">
        <v>1985</v>
      </c>
      <c r="L113" s="175">
        <v>537.4</v>
      </c>
      <c r="M113" s="168">
        <v>0.76</v>
      </c>
      <c r="N113" s="138">
        <v>13320000</v>
      </c>
      <c r="O113" s="138">
        <v>0</v>
      </c>
      <c r="P113" s="138">
        <f>SUM(N113:O113)</f>
        <v>13320000</v>
      </c>
      <c r="Q113" s="138"/>
      <c r="R113" s="138"/>
      <c r="S113" s="138"/>
      <c r="T113" s="169"/>
      <c r="U113" s="170"/>
      <c r="V113" s="138"/>
      <c r="W113" s="138">
        <f>SUM(N113,Q113,S113,U113)</f>
        <v>13320000</v>
      </c>
      <c r="X113" s="138">
        <f>SUM(O113,R113,T113,V113)</f>
        <v>0</v>
      </c>
      <c r="Y113" s="138">
        <f>SUM(W113:X113)</f>
        <v>13320000</v>
      </c>
      <c r="Z113" s="82"/>
      <c r="AA113" s="322"/>
      <c r="AB113" s="1"/>
    </row>
    <row r="114" spans="2:28">
      <c r="B114" s="10">
        <v>40</v>
      </c>
      <c r="C114" s="163">
        <v>2</v>
      </c>
      <c r="D114" s="164" t="s">
        <v>97</v>
      </c>
      <c r="E114" s="165" t="s">
        <v>2</v>
      </c>
      <c r="F114" s="165" t="s">
        <v>2</v>
      </c>
      <c r="G114" s="165" t="s">
        <v>3</v>
      </c>
      <c r="H114" s="165" t="s">
        <v>222</v>
      </c>
      <c r="I114" s="91">
        <v>6888.73</v>
      </c>
      <c r="J114" s="166">
        <v>1</v>
      </c>
      <c r="K114" s="165">
        <v>2014</v>
      </c>
      <c r="L114" s="175">
        <v>484.8</v>
      </c>
      <c r="M114" s="168">
        <v>0.89</v>
      </c>
      <c r="N114" s="138">
        <v>2970000</v>
      </c>
      <c r="O114" s="138">
        <v>0</v>
      </c>
      <c r="P114" s="138">
        <f t="shared" ref="P114:P124" si="34">SUM(N114:O114)</f>
        <v>2970000</v>
      </c>
      <c r="Q114" s="138"/>
      <c r="R114" s="138"/>
      <c r="S114" s="138"/>
      <c r="T114" s="169"/>
      <c r="U114" s="170"/>
      <c r="V114" s="138"/>
      <c r="W114" s="138">
        <f t="shared" ref="W114:W143" si="35">SUM(N114,Q114,S114,U114)</f>
        <v>2970000</v>
      </c>
      <c r="X114" s="138">
        <f t="shared" ref="X114:X144" si="36">SUM(O114,R114,T114,V114)</f>
        <v>0</v>
      </c>
      <c r="Y114" s="138">
        <f t="shared" ref="Y114:Y144" si="37">SUM(W114:X114)</f>
        <v>2970000</v>
      </c>
      <c r="Z114" s="82"/>
      <c r="AA114" s="322"/>
      <c r="AB114" s="1"/>
    </row>
    <row r="115" spans="2:28">
      <c r="B115" s="10">
        <v>40</v>
      </c>
      <c r="C115" s="163">
        <v>3</v>
      </c>
      <c r="D115" s="164" t="s">
        <v>98</v>
      </c>
      <c r="E115" s="165" t="s">
        <v>2</v>
      </c>
      <c r="F115" s="165" t="s">
        <v>2</v>
      </c>
      <c r="G115" s="165" t="s">
        <v>3</v>
      </c>
      <c r="H115" s="165">
        <v>2</v>
      </c>
      <c r="I115" s="184">
        <v>890.11</v>
      </c>
      <c r="J115" s="185">
        <v>1</v>
      </c>
      <c r="K115" s="165">
        <v>1979</v>
      </c>
      <c r="L115" s="186">
        <v>316.89999999999998</v>
      </c>
      <c r="M115" s="168">
        <v>0.6</v>
      </c>
      <c r="N115" s="187">
        <v>169300</v>
      </c>
      <c r="O115" s="187">
        <v>0</v>
      </c>
      <c r="P115" s="187">
        <f t="shared" si="34"/>
        <v>169300</v>
      </c>
      <c r="Q115" s="138"/>
      <c r="R115" s="138"/>
      <c r="S115" s="138"/>
      <c r="T115" s="169"/>
      <c r="U115" s="170"/>
      <c r="V115" s="138"/>
      <c r="W115" s="138">
        <f t="shared" si="35"/>
        <v>169300</v>
      </c>
      <c r="X115" s="138">
        <f t="shared" si="36"/>
        <v>0</v>
      </c>
      <c r="Y115" s="138">
        <f t="shared" si="37"/>
        <v>169300</v>
      </c>
      <c r="Z115" s="82"/>
      <c r="AA115" s="322"/>
      <c r="AB115" s="1"/>
    </row>
    <row r="116" spans="2:28">
      <c r="B116" s="10">
        <v>40</v>
      </c>
      <c r="C116" s="163">
        <v>4</v>
      </c>
      <c r="D116" s="164" t="s">
        <v>99</v>
      </c>
      <c r="E116" s="165" t="s">
        <v>2</v>
      </c>
      <c r="F116" s="165" t="s">
        <v>2</v>
      </c>
      <c r="G116" s="165" t="s">
        <v>3</v>
      </c>
      <c r="H116" s="165">
        <v>6</v>
      </c>
      <c r="I116" s="91">
        <v>2753.39</v>
      </c>
      <c r="J116" s="166">
        <v>1</v>
      </c>
      <c r="K116" s="165">
        <v>1991</v>
      </c>
      <c r="L116" s="175">
        <v>410.4</v>
      </c>
      <c r="M116" s="168">
        <v>0.66</v>
      </c>
      <c r="N116" s="138">
        <v>750000</v>
      </c>
      <c r="O116" s="138">
        <v>0</v>
      </c>
      <c r="P116" s="138">
        <f t="shared" si="34"/>
        <v>750000</v>
      </c>
      <c r="Q116" s="138"/>
      <c r="R116" s="138"/>
      <c r="S116" s="138"/>
      <c r="T116" s="169"/>
      <c r="U116" s="170"/>
      <c r="V116" s="138"/>
      <c r="W116" s="138">
        <f t="shared" si="35"/>
        <v>750000</v>
      </c>
      <c r="X116" s="138">
        <f t="shared" si="36"/>
        <v>0</v>
      </c>
      <c r="Y116" s="138">
        <f t="shared" si="37"/>
        <v>750000</v>
      </c>
      <c r="Z116" s="82"/>
      <c r="AA116" s="322"/>
      <c r="AB116" s="1"/>
    </row>
    <row r="117" spans="2:28">
      <c r="B117" s="10">
        <v>40</v>
      </c>
      <c r="C117" s="163">
        <v>6</v>
      </c>
      <c r="D117" s="164" t="s">
        <v>101</v>
      </c>
      <c r="E117" s="165" t="s">
        <v>2</v>
      </c>
      <c r="F117" s="165" t="s">
        <v>2</v>
      </c>
      <c r="G117" s="165" t="s">
        <v>3</v>
      </c>
      <c r="H117" s="165">
        <v>1</v>
      </c>
      <c r="I117" s="91">
        <v>500.6</v>
      </c>
      <c r="J117" s="166">
        <v>1</v>
      </c>
      <c r="K117" s="165">
        <v>1981</v>
      </c>
      <c r="L117" s="175">
        <v>357.8</v>
      </c>
      <c r="M117" s="168">
        <v>0.6</v>
      </c>
      <c r="N117" s="138">
        <v>107500</v>
      </c>
      <c r="O117" s="138">
        <v>0</v>
      </c>
      <c r="P117" s="138">
        <f>SUM(N117:O117)</f>
        <v>107500</v>
      </c>
      <c r="Q117" s="138"/>
      <c r="R117" s="138"/>
      <c r="S117" s="138"/>
      <c r="T117" s="169"/>
      <c r="U117" s="170"/>
      <c r="V117" s="138"/>
      <c r="W117" s="138">
        <f t="shared" si="35"/>
        <v>107500</v>
      </c>
      <c r="X117" s="138">
        <f t="shared" si="36"/>
        <v>0</v>
      </c>
      <c r="Y117" s="138">
        <f t="shared" si="37"/>
        <v>107500</v>
      </c>
      <c r="Z117" s="82"/>
      <c r="AA117" s="322"/>
      <c r="AB117" s="1"/>
    </row>
    <row r="118" spans="2:28">
      <c r="B118" s="10">
        <v>40</v>
      </c>
      <c r="C118" s="163">
        <v>11</v>
      </c>
      <c r="D118" s="164" t="s">
        <v>106</v>
      </c>
      <c r="E118" s="165" t="s">
        <v>2</v>
      </c>
      <c r="F118" s="165" t="s">
        <v>2</v>
      </c>
      <c r="G118" s="165" t="s">
        <v>3</v>
      </c>
      <c r="H118" s="165">
        <v>3</v>
      </c>
      <c r="I118" s="91">
        <v>1256.02</v>
      </c>
      <c r="J118" s="166">
        <v>1</v>
      </c>
      <c r="K118" s="165">
        <v>2013</v>
      </c>
      <c r="L118" s="175">
        <v>322.8</v>
      </c>
      <c r="M118" s="168">
        <v>0.88</v>
      </c>
      <c r="N118" s="138">
        <v>356800</v>
      </c>
      <c r="O118" s="138">
        <v>0</v>
      </c>
      <c r="P118" s="138">
        <f>SUM(N118:O118)</f>
        <v>356800</v>
      </c>
      <c r="Q118" s="138"/>
      <c r="R118" s="138"/>
      <c r="S118" s="138"/>
      <c r="T118" s="169"/>
      <c r="U118" s="170"/>
      <c r="V118" s="138"/>
      <c r="W118" s="138">
        <f t="shared" si="35"/>
        <v>356800</v>
      </c>
      <c r="X118" s="138">
        <f t="shared" si="36"/>
        <v>0</v>
      </c>
      <c r="Y118" s="138">
        <f t="shared" si="37"/>
        <v>356800</v>
      </c>
      <c r="Z118" s="82"/>
      <c r="AA118" s="322"/>
      <c r="AB118" s="1"/>
    </row>
    <row r="119" spans="2:28">
      <c r="B119" s="10">
        <v>40</v>
      </c>
      <c r="C119" s="163">
        <v>20</v>
      </c>
      <c r="D119" s="164" t="s">
        <v>111</v>
      </c>
      <c r="E119" s="165" t="s">
        <v>2</v>
      </c>
      <c r="F119" s="165" t="s">
        <v>2</v>
      </c>
      <c r="G119" s="165" t="s">
        <v>3</v>
      </c>
      <c r="H119" s="165">
        <v>4</v>
      </c>
      <c r="I119" s="91">
        <v>3390.94</v>
      </c>
      <c r="J119" s="166">
        <v>1</v>
      </c>
      <c r="K119" s="165">
        <v>1985</v>
      </c>
      <c r="L119" s="175">
        <v>344.9</v>
      </c>
      <c r="M119" s="168">
        <v>0.6</v>
      </c>
      <c r="N119" s="138">
        <v>701700</v>
      </c>
      <c r="O119" s="138">
        <v>0</v>
      </c>
      <c r="P119" s="138">
        <f>SUM(N119:O119)</f>
        <v>701700</v>
      </c>
      <c r="Q119" s="138"/>
      <c r="R119" s="138"/>
      <c r="S119" s="138"/>
      <c r="T119" s="169"/>
      <c r="U119" s="170"/>
      <c r="V119" s="138"/>
      <c r="W119" s="138">
        <f t="shared" si="35"/>
        <v>701700</v>
      </c>
      <c r="X119" s="138">
        <f t="shared" si="36"/>
        <v>0</v>
      </c>
      <c r="Y119" s="138">
        <f t="shared" si="37"/>
        <v>701700</v>
      </c>
      <c r="Z119" s="82"/>
      <c r="AA119" s="322"/>
      <c r="AB119" s="1"/>
    </row>
    <row r="120" spans="2:28">
      <c r="B120" s="10">
        <v>40</v>
      </c>
      <c r="C120" s="163">
        <v>24</v>
      </c>
      <c r="D120" s="164" t="s">
        <v>4</v>
      </c>
      <c r="E120" s="165" t="s">
        <v>9</v>
      </c>
      <c r="F120" s="165" t="s">
        <v>10</v>
      </c>
      <c r="G120" s="165" t="s">
        <v>9</v>
      </c>
      <c r="H120" s="165">
        <v>2</v>
      </c>
      <c r="I120" s="91">
        <v>2886.86</v>
      </c>
      <c r="J120" s="166">
        <v>2</v>
      </c>
      <c r="K120" s="165">
        <v>2012</v>
      </c>
      <c r="L120" s="175">
        <v>93.7</v>
      </c>
      <c r="M120" s="168">
        <v>0.81</v>
      </c>
      <c r="N120" s="138">
        <v>217700</v>
      </c>
      <c r="O120" s="138">
        <v>0</v>
      </c>
      <c r="P120" s="138">
        <f>SUM(N120:O120)</f>
        <v>217700</v>
      </c>
      <c r="Q120" s="138"/>
      <c r="R120" s="138"/>
      <c r="S120" s="138"/>
      <c r="T120" s="169"/>
      <c r="U120" s="170"/>
      <c r="V120" s="138"/>
      <c r="W120" s="138">
        <f t="shared" si="35"/>
        <v>217700</v>
      </c>
      <c r="X120" s="138">
        <f t="shared" si="36"/>
        <v>0</v>
      </c>
      <c r="Y120" s="138">
        <f t="shared" si="37"/>
        <v>217700</v>
      </c>
      <c r="Z120" s="82" t="s">
        <v>114</v>
      </c>
      <c r="AA120" s="322"/>
      <c r="AB120" s="1"/>
    </row>
    <row r="121" spans="2:28">
      <c r="B121" s="10">
        <v>40</v>
      </c>
      <c r="C121" s="163">
        <v>100</v>
      </c>
      <c r="D121" s="164" t="s">
        <v>115</v>
      </c>
      <c r="E121" s="165"/>
      <c r="F121" s="165"/>
      <c r="G121" s="165"/>
      <c r="H121" s="165" t="s">
        <v>16</v>
      </c>
      <c r="I121" s="171" t="s">
        <v>321</v>
      </c>
      <c r="J121" s="166"/>
      <c r="K121" s="165"/>
      <c r="L121" s="167"/>
      <c r="M121" s="168">
        <v>0.5</v>
      </c>
      <c r="N121" s="138">
        <v>32500</v>
      </c>
      <c r="O121" s="138">
        <v>0</v>
      </c>
      <c r="P121" s="138">
        <f t="shared" si="34"/>
        <v>32500</v>
      </c>
      <c r="Q121" s="138"/>
      <c r="R121" s="138"/>
      <c r="S121" s="138"/>
      <c r="T121" s="169"/>
      <c r="U121" s="170"/>
      <c r="V121" s="138"/>
      <c r="W121" s="138">
        <f t="shared" si="35"/>
        <v>32500</v>
      </c>
      <c r="X121" s="138">
        <f t="shared" si="36"/>
        <v>0</v>
      </c>
      <c r="Y121" s="138">
        <f t="shared" si="37"/>
        <v>32500</v>
      </c>
      <c r="Z121" s="82"/>
      <c r="AA121" s="322"/>
      <c r="AB121" s="1"/>
    </row>
    <row r="122" spans="2:28">
      <c r="B122" s="10">
        <v>40</v>
      </c>
      <c r="C122" s="163">
        <v>200</v>
      </c>
      <c r="D122" s="164" t="s">
        <v>270</v>
      </c>
      <c r="E122" s="165"/>
      <c r="F122" s="165"/>
      <c r="G122" s="165"/>
      <c r="H122" s="165"/>
      <c r="I122" s="171" t="s">
        <v>321</v>
      </c>
      <c r="J122" s="166"/>
      <c r="K122" s="165"/>
      <c r="L122" s="138"/>
      <c r="M122" s="168"/>
      <c r="N122" s="138">
        <v>0</v>
      </c>
      <c r="O122" s="138">
        <v>32685</v>
      </c>
      <c r="P122" s="138">
        <f t="shared" si="34"/>
        <v>32685</v>
      </c>
      <c r="Q122" s="138"/>
      <c r="R122" s="138"/>
      <c r="S122" s="138"/>
      <c r="T122" s="169"/>
      <c r="U122" s="170"/>
      <c r="V122" s="138"/>
      <c r="W122" s="138">
        <f t="shared" si="35"/>
        <v>0</v>
      </c>
      <c r="X122" s="138">
        <f t="shared" si="36"/>
        <v>32685</v>
      </c>
      <c r="Y122" s="138">
        <f t="shared" si="37"/>
        <v>32685</v>
      </c>
      <c r="Z122" s="82"/>
      <c r="AA122" s="322"/>
      <c r="AB122" s="1"/>
    </row>
    <row r="123" spans="2:28">
      <c r="B123" s="10">
        <v>40</v>
      </c>
      <c r="C123" s="163">
        <v>300</v>
      </c>
      <c r="D123" s="164" t="s">
        <v>317</v>
      </c>
      <c r="E123" s="165"/>
      <c r="F123" s="165"/>
      <c r="G123" s="165"/>
      <c r="H123" s="165"/>
      <c r="I123" s="171" t="s">
        <v>321</v>
      </c>
      <c r="J123" s="166"/>
      <c r="K123" s="165"/>
      <c r="L123" s="138"/>
      <c r="M123" s="168"/>
      <c r="N123" s="138">
        <v>0</v>
      </c>
      <c r="O123" s="138">
        <f>5184511+908089+12109</f>
        <v>6104709</v>
      </c>
      <c r="P123" s="138">
        <f t="shared" si="34"/>
        <v>6104709</v>
      </c>
      <c r="Q123" s="138"/>
      <c r="R123" s="138"/>
      <c r="S123" s="138"/>
      <c r="T123" s="169"/>
      <c r="U123" s="170"/>
      <c r="V123" s="138"/>
      <c r="W123" s="138">
        <f t="shared" si="35"/>
        <v>0</v>
      </c>
      <c r="X123" s="138">
        <f t="shared" si="36"/>
        <v>6104709</v>
      </c>
      <c r="Y123" s="138">
        <f t="shared" si="37"/>
        <v>6104709</v>
      </c>
      <c r="Z123" s="82"/>
      <c r="AA123" s="322"/>
      <c r="AB123" s="1"/>
    </row>
    <row r="124" spans="2:28">
      <c r="B124" s="10">
        <v>40</v>
      </c>
      <c r="C124" s="163">
        <v>500</v>
      </c>
      <c r="D124" s="164" t="s">
        <v>206</v>
      </c>
      <c r="E124" s="165"/>
      <c r="F124" s="165"/>
      <c r="G124" s="165"/>
      <c r="H124" s="165"/>
      <c r="I124" s="91"/>
      <c r="J124" s="166"/>
      <c r="K124" s="165"/>
      <c r="L124" s="138"/>
      <c r="M124" s="168"/>
      <c r="N124" s="138">
        <v>0</v>
      </c>
      <c r="O124" s="138">
        <f>O224</f>
        <v>40414</v>
      </c>
      <c r="P124" s="138">
        <f t="shared" si="34"/>
        <v>40414</v>
      </c>
      <c r="Q124" s="138"/>
      <c r="R124" s="138"/>
      <c r="S124" s="138"/>
      <c r="T124" s="169"/>
      <c r="U124" s="170"/>
      <c r="V124" s="138"/>
      <c r="W124" s="138">
        <f t="shared" si="35"/>
        <v>0</v>
      </c>
      <c r="X124" s="138">
        <f t="shared" si="36"/>
        <v>40414</v>
      </c>
      <c r="Y124" s="138">
        <f t="shared" si="37"/>
        <v>40414</v>
      </c>
      <c r="Z124" s="82"/>
      <c r="AA124" s="322"/>
      <c r="AB124" s="1"/>
    </row>
    <row r="125" spans="2:28">
      <c r="B125" s="10">
        <v>40</v>
      </c>
      <c r="C125" s="163">
        <v>600</v>
      </c>
      <c r="D125" s="164" t="s">
        <v>207</v>
      </c>
      <c r="E125" s="165"/>
      <c r="F125" s="165"/>
      <c r="G125" s="165"/>
      <c r="H125" s="165"/>
      <c r="I125" s="182">
        <f>SUM(I129:I142)</f>
        <v>821.99000000000024</v>
      </c>
      <c r="J125" s="166"/>
      <c r="K125" s="165"/>
      <c r="L125" s="138"/>
      <c r="M125" s="168"/>
      <c r="N125" s="138">
        <f>SUM(N129:N145)</f>
        <v>264680</v>
      </c>
      <c r="O125" s="138">
        <f>SUM(O129:O145)</f>
        <v>0</v>
      </c>
      <c r="P125" s="138">
        <f>SUM(P129:P145)</f>
        <v>264680</v>
      </c>
      <c r="Q125" s="138">
        <f>SUM(Q129:Q145)</f>
        <v>0</v>
      </c>
      <c r="R125" s="187">
        <f>SUM(R129:R145)</f>
        <v>0</v>
      </c>
      <c r="S125" s="138">
        <f t="shared" ref="S125:V125" si="38">SUM(S129:S145)</f>
        <v>0</v>
      </c>
      <c r="T125" s="169">
        <f t="shared" si="38"/>
        <v>0</v>
      </c>
      <c r="U125" s="170">
        <f t="shared" si="38"/>
        <v>0</v>
      </c>
      <c r="V125" s="138">
        <f t="shared" si="38"/>
        <v>0</v>
      </c>
      <c r="W125" s="138">
        <f t="shared" si="35"/>
        <v>264680</v>
      </c>
      <c r="X125" s="138">
        <f>SUM(O125,R125,T125,V125)</f>
        <v>0</v>
      </c>
      <c r="Y125" s="138">
        <f>SUM(W125:X125)</f>
        <v>264680</v>
      </c>
      <c r="Z125" s="82"/>
      <c r="AA125" s="322"/>
      <c r="AB125" s="1"/>
    </row>
    <row r="126" spans="2:28">
      <c r="B126" s="10">
        <v>40</v>
      </c>
      <c r="C126" s="147" t="s">
        <v>293</v>
      </c>
      <c r="D126" s="148" t="s">
        <v>328</v>
      </c>
      <c r="E126" s="165" t="s">
        <v>290</v>
      </c>
      <c r="F126" s="165" t="s">
        <v>290</v>
      </c>
      <c r="G126" s="165" t="s">
        <v>291</v>
      </c>
      <c r="H126" s="165">
        <v>3</v>
      </c>
      <c r="I126" s="182">
        <v>956.52</v>
      </c>
      <c r="J126" s="166"/>
      <c r="K126" s="165">
        <v>1981</v>
      </c>
      <c r="L126" s="175">
        <v>260</v>
      </c>
      <c r="M126" s="168">
        <v>0.2</v>
      </c>
      <c r="N126" s="138">
        <v>49700</v>
      </c>
      <c r="O126" s="138">
        <v>0</v>
      </c>
      <c r="P126" s="138">
        <f>SUM(N126:O126)</f>
        <v>49700</v>
      </c>
      <c r="Q126" s="138"/>
      <c r="R126" s="187"/>
      <c r="S126" s="138"/>
      <c r="T126" s="169"/>
      <c r="U126" s="170"/>
      <c r="V126" s="138"/>
      <c r="W126" s="138"/>
      <c r="X126" s="138"/>
      <c r="Y126" s="138"/>
      <c r="Z126" s="82" t="s">
        <v>292</v>
      </c>
      <c r="AA126" s="322"/>
      <c r="AB126" s="1"/>
    </row>
    <row r="127" spans="2:28">
      <c r="B127" s="10">
        <v>40</v>
      </c>
      <c r="C127" s="147" t="s">
        <v>294</v>
      </c>
      <c r="D127" s="148" t="s">
        <v>327</v>
      </c>
      <c r="E127" s="165" t="s">
        <v>290</v>
      </c>
      <c r="F127" s="165" t="s">
        <v>290</v>
      </c>
      <c r="G127" s="165" t="s">
        <v>291</v>
      </c>
      <c r="H127" s="165">
        <v>2</v>
      </c>
      <c r="I127" s="182">
        <v>750.01</v>
      </c>
      <c r="J127" s="166"/>
      <c r="K127" s="165">
        <v>1981</v>
      </c>
      <c r="L127" s="175">
        <v>260</v>
      </c>
      <c r="M127" s="168">
        <v>0.2</v>
      </c>
      <c r="N127" s="138">
        <v>39000</v>
      </c>
      <c r="O127" s="138">
        <v>0</v>
      </c>
      <c r="P127" s="138">
        <f>SUM(N127:O127)</f>
        <v>39000</v>
      </c>
      <c r="Q127" s="138"/>
      <c r="R127" s="187"/>
      <c r="S127" s="138"/>
      <c r="T127" s="169"/>
      <c r="U127" s="170"/>
      <c r="V127" s="138"/>
      <c r="W127" s="138"/>
      <c r="X127" s="138"/>
      <c r="Y127" s="138"/>
      <c r="Z127" s="82" t="s">
        <v>292</v>
      </c>
      <c r="AA127" s="322"/>
      <c r="AB127" s="1"/>
    </row>
    <row r="128" spans="2:28" hidden="1" outlineLevel="1">
      <c r="B128" s="73"/>
      <c r="C128" s="298" t="s">
        <v>268</v>
      </c>
      <c r="D128" s="299"/>
      <c r="E128" s="74"/>
      <c r="F128" s="74"/>
      <c r="G128" s="74"/>
      <c r="H128" s="74"/>
      <c r="I128" s="75"/>
      <c r="J128" s="76"/>
      <c r="K128" s="74"/>
      <c r="L128" s="77"/>
      <c r="M128" s="79"/>
      <c r="N128" s="78"/>
      <c r="O128" s="78"/>
      <c r="P128" s="78"/>
      <c r="Q128" s="78"/>
      <c r="R128" s="78"/>
      <c r="S128" s="78"/>
      <c r="T128" s="96"/>
      <c r="U128" s="101"/>
      <c r="V128" s="78"/>
      <c r="W128" s="78"/>
      <c r="X128" s="78"/>
      <c r="Y128" s="78"/>
      <c r="Z128" s="80"/>
      <c r="AA128" s="322"/>
      <c r="AB128" s="1"/>
    </row>
    <row r="129" spans="2:28" hidden="1" outlineLevel="1">
      <c r="B129" s="10">
        <v>40</v>
      </c>
      <c r="C129" s="163">
        <v>5</v>
      </c>
      <c r="D129" s="164" t="s">
        <v>100</v>
      </c>
      <c r="E129" s="165" t="s">
        <v>2</v>
      </c>
      <c r="F129" s="165" t="s">
        <v>2</v>
      </c>
      <c r="G129" s="165" t="s">
        <v>3</v>
      </c>
      <c r="H129" s="165">
        <v>1</v>
      </c>
      <c r="I129" s="91">
        <v>124.01</v>
      </c>
      <c r="J129" s="166"/>
      <c r="K129" s="165">
        <v>1991</v>
      </c>
      <c r="L129" s="175">
        <v>400.8</v>
      </c>
      <c r="M129" s="168">
        <v>0.66</v>
      </c>
      <c r="N129" s="138">
        <v>32800</v>
      </c>
      <c r="O129" s="138">
        <v>0</v>
      </c>
      <c r="P129" s="138">
        <f t="shared" ref="P129:P144" si="39">SUM(N129:O129)</f>
        <v>32800</v>
      </c>
      <c r="Q129" s="138"/>
      <c r="R129" s="138"/>
      <c r="S129" s="138"/>
      <c r="T129" s="169"/>
      <c r="U129" s="170"/>
      <c r="V129" s="138"/>
      <c r="W129" s="138">
        <f>SUM(N129,Q129,S129,U129)</f>
        <v>32800</v>
      </c>
      <c r="X129" s="138">
        <f t="shared" si="36"/>
        <v>0</v>
      </c>
      <c r="Y129" s="138">
        <f t="shared" si="37"/>
        <v>32800</v>
      </c>
      <c r="Z129" s="82"/>
      <c r="AA129" s="322"/>
      <c r="AB129" s="1"/>
    </row>
    <row r="130" spans="2:28" hidden="1" outlineLevel="1">
      <c r="B130" s="10">
        <v>40</v>
      </c>
      <c r="C130" s="163">
        <v>7</v>
      </c>
      <c r="D130" s="164" t="s">
        <v>102</v>
      </c>
      <c r="E130" s="165" t="s">
        <v>2</v>
      </c>
      <c r="F130" s="165" t="s">
        <v>2</v>
      </c>
      <c r="G130" s="165" t="s">
        <v>3</v>
      </c>
      <c r="H130" s="165">
        <v>1</v>
      </c>
      <c r="I130" s="91">
        <v>52.13</v>
      </c>
      <c r="J130" s="166"/>
      <c r="K130" s="165">
        <v>1981</v>
      </c>
      <c r="L130" s="175">
        <v>358.7</v>
      </c>
      <c r="M130" s="168">
        <v>0.56000000000000005</v>
      </c>
      <c r="N130" s="138">
        <v>10500</v>
      </c>
      <c r="O130" s="138">
        <v>0</v>
      </c>
      <c r="P130" s="138">
        <f t="shared" si="39"/>
        <v>10500</v>
      </c>
      <c r="Q130" s="138"/>
      <c r="R130" s="138"/>
      <c r="S130" s="138"/>
      <c r="T130" s="169"/>
      <c r="U130" s="170"/>
      <c r="V130" s="138"/>
      <c r="W130" s="138">
        <f t="shared" si="35"/>
        <v>10500</v>
      </c>
      <c r="X130" s="138">
        <f t="shared" si="36"/>
        <v>0</v>
      </c>
      <c r="Y130" s="138">
        <f t="shared" si="37"/>
        <v>10500</v>
      </c>
      <c r="Z130" s="82"/>
      <c r="AA130" s="322"/>
      <c r="AB130" s="1"/>
    </row>
    <row r="131" spans="2:28" hidden="1" outlineLevel="1">
      <c r="B131" s="10">
        <v>40</v>
      </c>
      <c r="C131" s="163">
        <v>8</v>
      </c>
      <c r="D131" s="164" t="s">
        <v>103</v>
      </c>
      <c r="E131" s="165" t="s">
        <v>90</v>
      </c>
      <c r="F131" s="165" t="s">
        <v>90</v>
      </c>
      <c r="G131" s="165" t="s">
        <v>9</v>
      </c>
      <c r="H131" s="165">
        <v>1</v>
      </c>
      <c r="I131" s="91">
        <v>29.8</v>
      </c>
      <c r="J131" s="166"/>
      <c r="K131" s="165">
        <v>2014</v>
      </c>
      <c r="L131" s="175">
        <v>859.1</v>
      </c>
      <c r="M131" s="168">
        <v>0.89</v>
      </c>
      <c r="N131" s="138">
        <v>22800</v>
      </c>
      <c r="O131" s="138">
        <v>0</v>
      </c>
      <c r="P131" s="138">
        <f t="shared" si="39"/>
        <v>22800</v>
      </c>
      <c r="Q131" s="138"/>
      <c r="R131" s="138"/>
      <c r="S131" s="138"/>
      <c r="T131" s="169"/>
      <c r="U131" s="170"/>
      <c r="V131" s="138"/>
      <c r="W131" s="138">
        <f t="shared" si="35"/>
        <v>22800</v>
      </c>
      <c r="X131" s="138">
        <f t="shared" si="36"/>
        <v>0</v>
      </c>
      <c r="Y131" s="138">
        <f t="shared" si="37"/>
        <v>22800</v>
      </c>
      <c r="Z131" s="82" t="s">
        <v>80</v>
      </c>
      <c r="AA131" s="322"/>
      <c r="AB131" s="1"/>
    </row>
    <row r="132" spans="2:28" hidden="1" outlineLevel="1">
      <c r="B132" s="10">
        <v>40</v>
      </c>
      <c r="C132" s="163">
        <v>9</v>
      </c>
      <c r="D132" s="164" t="s">
        <v>104</v>
      </c>
      <c r="E132" s="165" t="s">
        <v>2</v>
      </c>
      <c r="F132" s="165"/>
      <c r="G132" s="165"/>
      <c r="H132" s="165" t="s">
        <v>16</v>
      </c>
      <c r="I132" s="171" t="s">
        <v>321</v>
      </c>
      <c r="J132" s="166"/>
      <c r="K132" s="165">
        <v>1981</v>
      </c>
      <c r="L132" s="175"/>
      <c r="M132" s="168">
        <v>0.6</v>
      </c>
      <c r="N132" s="138">
        <v>90600</v>
      </c>
      <c r="O132" s="138">
        <v>0</v>
      </c>
      <c r="P132" s="138">
        <f t="shared" si="39"/>
        <v>90600</v>
      </c>
      <c r="Q132" s="138"/>
      <c r="R132" s="138"/>
      <c r="S132" s="138"/>
      <c r="T132" s="169"/>
      <c r="U132" s="170"/>
      <c r="V132" s="138"/>
      <c r="W132" s="138">
        <f t="shared" si="35"/>
        <v>90600</v>
      </c>
      <c r="X132" s="138">
        <f t="shared" si="36"/>
        <v>0</v>
      </c>
      <c r="Y132" s="138">
        <f t="shared" si="37"/>
        <v>90600</v>
      </c>
      <c r="Z132" s="82"/>
      <c r="AA132" s="322"/>
      <c r="AB132" s="1"/>
    </row>
    <row r="133" spans="2:28" hidden="1" outlineLevel="1">
      <c r="B133" s="10">
        <v>40</v>
      </c>
      <c r="C133" s="163">
        <v>10</v>
      </c>
      <c r="D133" s="164" t="s">
        <v>105</v>
      </c>
      <c r="E133" s="165" t="s">
        <v>9</v>
      </c>
      <c r="F133" s="165" t="s">
        <v>9</v>
      </c>
      <c r="G133" s="165" t="s">
        <v>9</v>
      </c>
      <c r="H133" s="165">
        <v>1</v>
      </c>
      <c r="I133" s="91">
        <v>60</v>
      </c>
      <c r="J133" s="166"/>
      <c r="K133" s="165"/>
      <c r="L133" s="175">
        <v>245</v>
      </c>
      <c r="M133" s="168">
        <v>0.61</v>
      </c>
      <c r="N133" s="138">
        <v>8900</v>
      </c>
      <c r="O133" s="138">
        <v>0</v>
      </c>
      <c r="P133" s="138">
        <f t="shared" si="39"/>
        <v>8900</v>
      </c>
      <c r="Q133" s="138"/>
      <c r="R133" s="138"/>
      <c r="S133" s="138"/>
      <c r="T133" s="169"/>
      <c r="U133" s="170"/>
      <c r="V133" s="138"/>
      <c r="W133" s="138">
        <f t="shared" si="35"/>
        <v>8900</v>
      </c>
      <c r="X133" s="138">
        <f t="shared" si="36"/>
        <v>0</v>
      </c>
      <c r="Y133" s="138">
        <f t="shared" si="37"/>
        <v>8900</v>
      </c>
      <c r="Z133" s="82"/>
      <c r="AA133" s="322"/>
      <c r="AB133" s="1"/>
    </row>
    <row r="134" spans="2:28" hidden="1" outlineLevel="1">
      <c r="B134" s="10">
        <v>40</v>
      </c>
      <c r="C134" s="163">
        <v>12</v>
      </c>
      <c r="D134" s="164" t="s">
        <v>107</v>
      </c>
      <c r="E134" s="165" t="s">
        <v>9</v>
      </c>
      <c r="F134" s="165" t="s">
        <v>9</v>
      </c>
      <c r="G134" s="165" t="s">
        <v>9</v>
      </c>
      <c r="H134" s="165">
        <v>1</v>
      </c>
      <c r="I134" s="91">
        <v>99</v>
      </c>
      <c r="J134" s="166"/>
      <c r="K134" s="165"/>
      <c r="L134" s="175">
        <v>298</v>
      </c>
      <c r="M134" s="168">
        <v>0.69</v>
      </c>
      <c r="N134" s="138">
        <v>20500</v>
      </c>
      <c r="O134" s="138">
        <v>0</v>
      </c>
      <c r="P134" s="138">
        <f t="shared" si="39"/>
        <v>20500</v>
      </c>
      <c r="Q134" s="138"/>
      <c r="R134" s="138"/>
      <c r="S134" s="138"/>
      <c r="T134" s="169"/>
      <c r="U134" s="170"/>
      <c r="V134" s="138"/>
      <c r="W134" s="138">
        <f t="shared" si="35"/>
        <v>20500</v>
      </c>
      <c r="X134" s="138">
        <f t="shared" si="36"/>
        <v>0</v>
      </c>
      <c r="Y134" s="138">
        <f t="shared" si="37"/>
        <v>20500</v>
      </c>
      <c r="Z134" s="82"/>
      <c r="AA134" s="322"/>
      <c r="AB134" s="1"/>
    </row>
    <row r="135" spans="2:28" hidden="1" outlineLevel="1">
      <c r="B135" s="10">
        <v>40</v>
      </c>
      <c r="C135" s="163">
        <v>13</v>
      </c>
      <c r="D135" s="164" t="s">
        <v>39</v>
      </c>
      <c r="E135" s="165" t="s">
        <v>9</v>
      </c>
      <c r="F135" s="165" t="s">
        <v>45</v>
      </c>
      <c r="G135" s="165" t="s">
        <v>9</v>
      </c>
      <c r="H135" s="165">
        <v>1</v>
      </c>
      <c r="I135" s="91">
        <v>198.21</v>
      </c>
      <c r="J135" s="166"/>
      <c r="K135" s="165">
        <v>2014</v>
      </c>
      <c r="L135" s="175">
        <v>357.7</v>
      </c>
      <c r="M135" s="168">
        <v>0.83</v>
      </c>
      <c r="N135" s="138">
        <v>59200</v>
      </c>
      <c r="O135" s="138">
        <v>0</v>
      </c>
      <c r="P135" s="138">
        <f t="shared" si="39"/>
        <v>59200</v>
      </c>
      <c r="Q135" s="138"/>
      <c r="R135" s="138"/>
      <c r="S135" s="138"/>
      <c r="T135" s="169"/>
      <c r="U135" s="170"/>
      <c r="V135" s="138"/>
      <c r="W135" s="138">
        <f t="shared" si="35"/>
        <v>59200</v>
      </c>
      <c r="X135" s="138">
        <f t="shared" si="36"/>
        <v>0</v>
      </c>
      <c r="Y135" s="138">
        <f t="shared" si="37"/>
        <v>59200</v>
      </c>
      <c r="Z135" s="82"/>
      <c r="AA135" s="322"/>
      <c r="AB135" s="1"/>
    </row>
    <row r="136" spans="2:28" hidden="1" outlineLevel="1">
      <c r="B136" s="10">
        <v>40</v>
      </c>
      <c r="C136" s="163">
        <v>14</v>
      </c>
      <c r="D136" s="164" t="s">
        <v>108</v>
      </c>
      <c r="E136" s="165" t="s">
        <v>9</v>
      </c>
      <c r="F136" s="165" t="s">
        <v>109</v>
      </c>
      <c r="G136" s="165" t="s">
        <v>9</v>
      </c>
      <c r="H136" s="165">
        <v>1</v>
      </c>
      <c r="I136" s="91">
        <v>9.7200000000000006</v>
      </c>
      <c r="J136" s="166"/>
      <c r="K136" s="165">
        <v>1991</v>
      </c>
      <c r="L136" s="175">
        <v>205.8</v>
      </c>
      <c r="M136" s="168">
        <v>0.5</v>
      </c>
      <c r="N136" s="138">
        <v>1000</v>
      </c>
      <c r="O136" s="138">
        <v>0</v>
      </c>
      <c r="P136" s="138">
        <f t="shared" si="39"/>
        <v>1000</v>
      </c>
      <c r="Q136" s="138"/>
      <c r="R136" s="138"/>
      <c r="S136" s="138"/>
      <c r="T136" s="169"/>
      <c r="U136" s="170"/>
      <c r="V136" s="138"/>
      <c r="W136" s="138">
        <f t="shared" si="35"/>
        <v>1000</v>
      </c>
      <c r="X136" s="138">
        <f t="shared" si="36"/>
        <v>0</v>
      </c>
      <c r="Y136" s="138">
        <f t="shared" si="37"/>
        <v>1000</v>
      </c>
      <c r="Z136" s="82"/>
      <c r="AA136" s="322"/>
      <c r="AB136" s="1"/>
    </row>
    <row r="137" spans="2:28" hidden="1" outlineLevel="1">
      <c r="B137" s="10">
        <v>40</v>
      </c>
      <c r="C137" s="163">
        <v>15</v>
      </c>
      <c r="D137" s="164" t="s">
        <v>75</v>
      </c>
      <c r="E137" s="165" t="s">
        <v>9</v>
      </c>
      <c r="F137" s="165" t="s">
        <v>10</v>
      </c>
      <c r="G137" s="165" t="s">
        <v>9</v>
      </c>
      <c r="H137" s="165">
        <v>1</v>
      </c>
      <c r="I137" s="91">
        <v>20.239999999999998</v>
      </c>
      <c r="J137" s="166"/>
      <c r="K137" s="165">
        <v>2014</v>
      </c>
      <c r="L137" s="175">
        <v>64.2</v>
      </c>
      <c r="M137" s="168">
        <v>0.85</v>
      </c>
      <c r="N137" s="138">
        <v>1100</v>
      </c>
      <c r="O137" s="138">
        <v>0</v>
      </c>
      <c r="P137" s="138">
        <f t="shared" si="39"/>
        <v>1100</v>
      </c>
      <c r="Q137" s="138"/>
      <c r="R137" s="138"/>
      <c r="S137" s="138"/>
      <c r="T137" s="169"/>
      <c r="U137" s="170"/>
      <c r="V137" s="138"/>
      <c r="W137" s="138">
        <f t="shared" si="35"/>
        <v>1100</v>
      </c>
      <c r="X137" s="138">
        <f t="shared" si="36"/>
        <v>0</v>
      </c>
      <c r="Y137" s="138">
        <f t="shared" si="37"/>
        <v>1100</v>
      </c>
      <c r="Z137" s="82"/>
      <c r="AA137" s="322"/>
      <c r="AB137" s="1"/>
    </row>
    <row r="138" spans="2:28" hidden="1" outlineLevel="1">
      <c r="B138" s="10">
        <v>40</v>
      </c>
      <c r="C138" s="163">
        <v>16</v>
      </c>
      <c r="D138" s="164" t="s">
        <v>76</v>
      </c>
      <c r="E138" s="165" t="s">
        <v>9</v>
      </c>
      <c r="F138" s="165" t="s">
        <v>10</v>
      </c>
      <c r="G138" s="165" t="s">
        <v>9</v>
      </c>
      <c r="H138" s="165">
        <v>1</v>
      </c>
      <c r="I138" s="91">
        <v>53.98</v>
      </c>
      <c r="J138" s="166"/>
      <c r="K138" s="165">
        <v>2014</v>
      </c>
      <c r="L138" s="175">
        <v>64.8</v>
      </c>
      <c r="M138" s="168">
        <v>0.83</v>
      </c>
      <c r="N138" s="138">
        <v>2900</v>
      </c>
      <c r="O138" s="138">
        <v>0</v>
      </c>
      <c r="P138" s="138">
        <f t="shared" si="39"/>
        <v>2900</v>
      </c>
      <c r="Q138" s="138"/>
      <c r="R138" s="138"/>
      <c r="S138" s="138"/>
      <c r="T138" s="169"/>
      <c r="U138" s="170"/>
      <c r="V138" s="138"/>
      <c r="W138" s="138">
        <f t="shared" si="35"/>
        <v>2900</v>
      </c>
      <c r="X138" s="138">
        <f t="shared" si="36"/>
        <v>0</v>
      </c>
      <c r="Y138" s="138">
        <f t="shared" si="37"/>
        <v>2900</v>
      </c>
      <c r="Z138" s="82"/>
      <c r="AA138" s="322"/>
      <c r="AB138" s="1"/>
    </row>
    <row r="139" spans="2:28" hidden="1" outlineLevel="1">
      <c r="B139" s="10">
        <v>40</v>
      </c>
      <c r="C139" s="163">
        <v>17</v>
      </c>
      <c r="D139" s="164" t="s">
        <v>77</v>
      </c>
      <c r="E139" s="165" t="s">
        <v>9</v>
      </c>
      <c r="F139" s="165" t="s">
        <v>10</v>
      </c>
      <c r="G139" s="165" t="s">
        <v>9</v>
      </c>
      <c r="H139" s="165">
        <v>1</v>
      </c>
      <c r="I139" s="91">
        <v>53.98</v>
      </c>
      <c r="J139" s="166"/>
      <c r="K139" s="165">
        <v>2014</v>
      </c>
      <c r="L139" s="175">
        <v>64.8</v>
      </c>
      <c r="M139" s="168">
        <v>0.83</v>
      </c>
      <c r="N139" s="138">
        <v>2900</v>
      </c>
      <c r="O139" s="138">
        <v>0</v>
      </c>
      <c r="P139" s="138">
        <f t="shared" si="39"/>
        <v>2900</v>
      </c>
      <c r="Q139" s="138"/>
      <c r="R139" s="138"/>
      <c r="S139" s="138"/>
      <c r="T139" s="169"/>
      <c r="U139" s="170"/>
      <c r="V139" s="138"/>
      <c r="W139" s="138">
        <f t="shared" si="35"/>
        <v>2900</v>
      </c>
      <c r="X139" s="138">
        <f t="shared" si="36"/>
        <v>0</v>
      </c>
      <c r="Y139" s="138">
        <f t="shared" si="37"/>
        <v>2900</v>
      </c>
      <c r="Z139" s="82"/>
      <c r="AA139" s="322"/>
      <c r="AB139" s="1"/>
    </row>
    <row r="140" spans="2:28" hidden="1" outlineLevel="1">
      <c r="B140" s="10">
        <v>40</v>
      </c>
      <c r="C140" s="163">
        <v>18</v>
      </c>
      <c r="D140" s="164" t="s">
        <v>78</v>
      </c>
      <c r="E140" s="165" t="s">
        <v>9</v>
      </c>
      <c r="F140" s="165" t="s">
        <v>10</v>
      </c>
      <c r="G140" s="165" t="s">
        <v>9</v>
      </c>
      <c r="H140" s="165">
        <v>1</v>
      </c>
      <c r="I140" s="91">
        <v>87.72</v>
      </c>
      <c r="J140" s="166"/>
      <c r="K140" s="165">
        <v>2014</v>
      </c>
      <c r="L140" s="175">
        <v>62.7</v>
      </c>
      <c r="M140" s="168">
        <v>0.84</v>
      </c>
      <c r="N140" s="138">
        <v>4600</v>
      </c>
      <c r="O140" s="138">
        <v>0</v>
      </c>
      <c r="P140" s="138">
        <f t="shared" si="39"/>
        <v>4600</v>
      </c>
      <c r="Q140" s="138"/>
      <c r="R140" s="138"/>
      <c r="S140" s="138"/>
      <c r="T140" s="169"/>
      <c r="U140" s="170"/>
      <c r="V140" s="138"/>
      <c r="W140" s="138">
        <f t="shared" si="35"/>
        <v>4600</v>
      </c>
      <c r="X140" s="138">
        <f t="shared" si="36"/>
        <v>0</v>
      </c>
      <c r="Y140" s="138">
        <f t="shared" si="37"/>
        <v>4600</v>
      </c>
      <c r="Z140" s="82"/>
      <c r="AA140" s="322"/>
      <c r="AB140" s="1"/>
    </row>
    <row r="141" spans="2:28" hidden="1" outlineLevel="1">
      <c r="B141" s="10">
        <v>40</v>
      </c>
      <c r="C141" s="163">
        <v>19</v>
      </c>
      <c r="D141" s="164" t="s">
        <v>81</v>
      </c>
      <c r="E141" s="165" t="s">
        <v>110</v>
      </c>
      <c r="F141" s="165" t="s">
        <v>10</v>
      </c>
      <c r="G141" s="165" t="s">
        <v>61</v>
      </c>
      <c r="H141" s="165">
        <v>1</v>
      </c>
      <c r="I141" s="91">
        <v>7.2</v>
      </c>
      <c r="J141" s="166"/>
      <c r="K141" s="165"/>
      <c r="L141" s="175">
        <v>54.2</v>
      </c>
      <c r="M141" s="168">
        <v>0.59</v>
      </c>
      <c r="N141" s="138">
        <v>230</v>
      </c>
      <c r="O141" s="138">
        <v>0</v>
      </c>
      <c r="P141" s="138">
        <f t="shared" si="39"/>
        <v>230</v>
      </c>
      <c r="Q141" s="138"/>
      <c r="R141" s="138"/>
      <c r="S141" s="138"/>
      <c r="T141" s="169"/>
      <c r="U141" s="170"/>
      <c r="V141" s="138"/>
      <c r="W141" s="138">
        <f t="shared" si="35"/>
        <v>230</v>
      </c>
      <c r="X141" s="138">
        <f t="shared" si="36"/>
        <v>0</v>
      </c>
      <c r="Y141" s="138">
        <f t="shared" si="37"/>
        <v>230</v>
      </c>
      <c r="Z141" s="82"/>
      <c r="AA141" s="322"/>
      <c r="AB141" s="1"/>
    </row>
    <row r="142" spans="2:28" hidden="1" outlineLevel="1">
      <c r="B142" s="10">
        <v>40</v>
      </c>
      <c r="C142" s="163">
        <v>21</v>
      </c>
      <c r="D142" s="164" t="s">
        <v>112</v>
      </c>
      <c r="E142" s="165" t="s">
        <v>2</v>
      </c>
      <c r="F142" s="165" t="s">
        <v>2</v>
      </c>
      <c r="G142" s="165" t="s">
        <v>9</v>
      </c>
      <c r="H142" s="165">
        <v>1</v>
      </c>
      <c r="I142" s="91">
        <v>26</v>
      </c>
      <c r="J142" s="166"/>
      <c r="K142" s="165">
        <v>1985</v>
      </c>
      <c r="L142" s="175">
        <v>180.8</v>
      </c>
      <c r="M142" s="168">
        <v>0.56999999999999995</v>
      </c>
      <c r="N142" s="138">
        <v>2700</v>
      </c>
      <c r="O142" s="138">
        <v>0</v>
      </c>
      <c r="P142" s="138">
        <f t="shared" si="39"/>
        <v>2700</v>
      </c>
      <c r="Q142" s="138"/>
      <c r="R142" s="138"/>
      <c r="S142" s="138"/>
      <c r="T142" s="169"/>
      <c r="U142" s="170"/>
      <c r="V142" s="138"/>
      <c r="W142" s="138">
        <f t="shared" si="35"/>
        <v>2700</v>
      </c>
      <c r="X142" s="138">
        <f t="shared" si="36"/>
        <v>0</v>
      </c>
      <c r="Y142" s="138">
        <f t="shared" si="37"/>
        <v>2700</v>
      </c>
      <c r="Z142" s="82"/>
      <c r="AA142" s="322"/>
      <c r="AB142" s="1"/>
    </row>
    <row r="143" spans="2:28" hidden="1" outlineLevel="1">
      <c r="B143" s="10">
        <v>40</v>
      </c>
      <c r="C143" s="163">
        <v>22</v>
      </c>
      <c r="D143" s="164" t="s">
        <v>113</v>
      </c>
      <c r="E143" s="165"/>
      <c r="F143" s="165"/>
      <c r="G143" s="165"/>
      <c r="H143" s="165" t="s">
        <v>16</v>
      </c>
      <c r="I143" s="171" t="s">
        <v>321</v>
      </c>
      <c r="J143" s="166"/>
      <c r="K143" s="165">
        <v>1980</v>
      </c>
      <c r="L143" s="175"/>
      <c r="M143" s="168">
        <v>0.51</v>
      </c>
      <c r="N143" s="138">
        <v>3600</v>
      </c>
      <c r="O143" s="138">
        <v>0</v>
      </c>
      <c r="P143" s="138">
        <f t="shared" si="39"/>
        <v>3600</v>
      </c>
      <c r="Q143" s="138"/>
      <c r="R143" s="138"/>
      <c r="S143" s="138"/>
      <c r="T143" s="169"/>
      <c r="U143" s="170"/>
      <c r="V143" s="138"/>
      <c r="W143" s="138">
        <f t="shared" si="35"/>
        <v>3600</v>
      </c>
      <c r="X143" s="138">
        <f t="shared" si="36"/>
        <v>0</v>
      </c>
      <c r="Y143" s="138">
        <f t="shared" si="37"/>
        <v>3600</v>
      </c>
      <c r="Z143" s="82"/>
      <c r="AA143" s="322"/>
      <c r="AB143" s="1"/>
    </row>
    <row r="144" spans="2:28" hidden="1" outlineLevel="1">
      <c r="B144" s="10">
        <v>40</v>
      </c>
      <c r="C144" s="163">
        <v>23</v>
      </c>
      <c r="D144" s="164" t="s">
        <v>95</v>
      </c>
      <c r="E144" s="165" t="s">
        <v>143</v>
      </c>
      <c r="F144" s="165"/>
      <c r="G144" s="165"/>
      <c r="H144" s="165" t="s">
        <v>16</v>
      </c>
      <c r="I144" s="171" t="s">
        <v>321</v>
      </c>
      <c r="J144" s="166"/>
      <c r="K144" s="165"/>
      <c r="L144" s="175"/>
      <c r="M144" s="168">
        <v>0.5</v>
      </c>
      <c r="N144" s="138">
        <v>350</v>
      </c>
      <c r="O144" s="138">
        <v>0</v>
      </c>
      <c r="P144" s="138">
        <f t="shared" si="39"/>
        <v>350</v>
      </c>
      <c r="Q144" s="138"/>
      <c r="R144" s="138"/>
      <c r="S144" s="138"/>
      <c r="T144" s="169"/>
      <c r="U144" s="170"/>
      <c r="V144" s="138"/>
      <c r="W144" s="138">
        <f>SUM(N144,Q144,S144,U144)</f>
        <v>350</v>
      </c>
      <c r="X144" s="138">
        <f t="shared" si="36"/>
        <v>0</v>
      </c>
      <c r="Y144" s="138">
        <f t="shared" si="37"/>
        <v>350</v>
      </c>
      <c r="Z144" s="82"/>
      <c r="AA144" s="322"/>
      <c r="AB144" s="1"/>
    </row>
    <row r="145" spans="2:28" collapsed="1">
      <c r="B145" s="10"/>
      <c r="C145" s="163"/>
      <c r="D145" s="164"/>
      <c r="E145" s="165"/>
      <c r="F145" s="165"/>
      <c r="G145" s="165"/>
      <c r="H145" s="165"/>
      <c r="I145" s="91"/>
      <c r="J145" s="166"/>
      <c r="K145" s="165"/>
      <c r="L145" s="167"/>
      <c r="M145" s="168"/>
      <c r="N145" s="138"/>
      <c r="O145" s="138"/>
      <c r="P145" s="138"/>
      <c r="Q145" s="138"/>
      <c r="R145" s="138"/>
      <c r="S145" s="138"/>
      <c r="T145" s="169"/>
      <c r="U145" s="170"/>
      <c r="V145" s="138"/>
      <c r="W145" s="138"/>
      <c r="X145" s="138"/>
      <c r="Y145" s="138"/>
      <c r="Z145" s="82"/>
      <c r="AA145" s="322"/>
      <c r="AB145" s="1"/>
    </row>
    <row r="146" spans="2:28">
      <c r="B146" s="125">
        <v>40</v>
      </c>
      <c r="C146" s="140"/>
      <c r="D146" s="126" t="s">
        <v>263</v>
      </c>
      <c r="E146" s="127"/>
      <c r="F146" s="127"/>
      <c r="G146" s="127"/>
      <c r="H146" s="127"/>
      <c r="I146" s="128"/>
      <c r="J146" s="129"/>
      <c r="K146" s="127"/>
      <c r="L146" s="130"/>
      <c r="M146" s="131"/>
      <c r="N146" s="132">
        <f>SUM(N113:N127)</f>
        <v>18978880</v>
      </c>
      <c r="O146" s="132">
        <f>SUM(O113:O127)</f>
        <v>6177808</v>
      </c>
      <c r="P146" s="132">
        <f>SUM(P113:P127)</f>
        <v>25156688</v>
      </c>
      <c r="Q146" s="132">
        <f t="shared" ref="Q146:R146" si="40">SUM(Q113:Q125)</f>
        <v>0</v>
      </c>
      <c r="R146" s="132">
        <f t="shared" si="40"/>
        <v>0</v>
      </c>
      <c r="S146" s="132">
        <f t="shared" ref="S146:V146" si="41">SUM(S113:S125)</f>
        <v>0</v>
      </c>
      <c r="T146" s="133">
        <f t="shared" si="41"/>
        <v>0</v>
      </c>
      <c r="U146" s="134">
        <f t="shared" si="41"/>
        <v>0</v>
      </c>
      <c r="V146" s="132">
        <f t="shared" si="41"/>
        <v>0</v>
      </c>
      <c r="W146" s="132">
        <f>SUM(N146,Q146,S146,U146)</f>
        <v>18978880</v>
      </c>
      <c r="X146" s="132">
        <f>SUM(O146,R146,T146,V146)</f>
        <v>6177808</v>
      </c>
      <c r="Y146" s="132">
        <f>SUM(Y113:Y125)</f>
        <v>25067988</v>
      </c>
      <c r="Z146" s="135"/>
      <c r="AA146" s="322"/>
      <c r="AB146" s="1"/>
    </row>
    <row r="147" spans="2:28" ht="19.5">
      <c r="B147" s="70">
        <v>50</v>
      </c>
      <c r="C147" s="71" t="s">
        <v>267</v>
      </c>
      <c r="D147" s="3"/>
      <c r="E147" s="72"/>
      <c r="F147" s="64"/>
      <c r="G147" s="64"/>
      <c r="H147" s="64"/>
      <c r="I147" s="65"/>
      <c r="J147" s="66"/>
      <c r="K147" s="67"/>
      <c r="L147" s="67"/>
      <c r="M147" s="69"/>
      <c r="N147" s="68"/>
      <c r="O147" s="68"/>
      <c r="P147" s="68"/>
      <c r="Q147" s="88"/>
      <c r="R147" s="88"/>
      <c r="S147" s="88"/>
      <c r="T147" s="94"/>
      <c r="U147" s="99"/>
      <c r="V147" s="88"/>
      <c r="W147" s="88"/>
      <c r="X147" s="88"/>
      <c r="Y147" s="88"/>
      <c r="Z147" s="63"/>
      <c r="AA147" s="322"/>
      <c r="AB147" s="1"/>
    </row>
    <row r="148" spans="2:28">
      <c r="B148" s="10">
        <v>50</v>
      </c>
      <c r="C148" s="163">
        <v>30</v>
      </c>
      <c r="D148" s="164" t="s">
        <v>297</v>
      </c>
      <c r="E148" s="165" t="s">
        <v>325</v>
      </c>
      <c r="F148" s="165" t="s">
        <v>298</v>
      </c>
      <c r="G148" s="165" t="s">
        <v>299</v>
      </c>
      <c r="H148" s="165" t="s">
        <v>300</v>
      </c>
      <c r="I148" s="184">
        <v>34199.699999999997</v>
      </c>
      <c r="J148" s="185">
        <v>1</v>
      </c>
      <c r="K148" s="165">
        <v>2022</v>
      </c>
      <c r="L148" s="186">
        <v>423.1</v>
      </c>
      <c r="M148" s="188">
        <v>0.97</v>
      </c>
      <c r="N148" s="187">
        <v>14040000</v>
      </c>
      <c r="O148" s="187">
        <v>0</v>
      </c>
      <c r="P148" s="187">
        <f>SUM(N148:O148)</f>
        <v>14040000</v>
      </c>
      <c r="Q148" s="187"/>
      <c r="R148" s="187"/>
      <c r="S148" s="187"/>
      <c r="T148" s="189"/>
      <c r="U148" s="190"/>
      <c r="V148" s="187"/>
      <c r="W148" s="187">
        <f>SUM(N148,Q148,S148,U148)</f>
        <v>14040000</v>
      </c>
      <c r="X148" s="187">
        <f>SUM(O148,R148,T148,V148)</f>
        <v>0</v>
      </c>
      <c r="Y148" s="187">
        <f>SUM(W148:X148)</f>
        <v>14040000</v>
      </c>
      <c r="Z148" s="82"/>
      <c r="AA148" s="322"/>
      <c r="AB148" s="1"/>
    </row>
    <row r="149" spans="2:28">
      <c r="B149" s="10">
        <v>50</v>
      </c>
      <c r="C149" s="163">
        <v>1</v>
      </c>
      <c r="D149" s="164" t="s">
        <v>318</v>
      </c>
      <c r="E149" s="165" t="s">
        <v>34</v>
      </c>
      <c r="F149" s="165" t="s">
        <v>2</v>
      </c>
      <c r="G149" s="165" t="s">
        <v>3</v>
      </c>
      <c r="H149" s="165" t="s">
        <v>218</v>
      </c>
      <c r="I149" s="91">
        <v>24822.35</v>
      </c>
      <c r="J149" s="166">
        <v>1</v>
      </c>
      <c r="K149" s="165">
        <v>1973</v>
      </c>
      <c r="L149" s="175">
        <v>434.6</v>
      </c>
      <c r="M149" s="177">
        <v>0.2</v>
      </c>
      <c r="N149" s="138">
        <v>2157600</v>
      </c>
      <c r="O149" s="138">
        <v>0</v>
      </c>
      <c r="P149" s="138">
        <f>SUM(N149:O149)</f>
        <v>2157600</v>
      </c>
      <c r="Q149" s="138"/>
      <c r="R149" s="138"/>
      <c r="S149" s="138"/>
      <c r="T149" s="169"/>
      <c r="U149" s="170"/>
      <c r="V149" s="138"/>
      <c r="W149" s="187">
        <f t="shared" ref="W149:W157" si="42">SUM(N149,Q149,S149,U149)</f>
        <v>2157600</v>
      </c>
      <c r="X149" s="187">
        <f t="shared" ref="X149:X157" si="43">SUM(O149,R149,T149,V149)</f>
        <v>0</v>
      </c>
      <c r="Y149" s="191">
        <f t="shared" ref="Y149:Y183" si="44">SUM(W149:X149)</f>
        <v>2157600</v>
      </c>
      <c r="Z149" s="82" t="s">
        <v>292</v>
      </c>
      <c r="AA149" s="322"/>
      <c r="AB149" s="1"/>
    </row>
    <row r="150" spans="2:28">
      <c r="B150" s="10">
        <v>50</v>
      </c>
      <c r="C150" s="163">
        <v>2</v>
      </c>
      <c r="D150" s="192" t="s">
        <v>295</v>
      </c>
      <c r="E150" s="165" t="s">
        <v>2</v>
      </c>
      <c r="F150" s="165" t="s">
        <v>2</v>
      </c>
      <c r="G150" s="165" t="s">
        <v>3</v>
      </c>
      <c r="H150" s="165" t="s">
        <v>219</v>
      </c>
      <c r="I150" s="91">
        <v>13288.71</v>
      </c>
      <c r="J150" s="166">
        <v>1</v>
      </c>
      <c r="K150" s="165">
        <v>1976</v>
      </c>
      <c r="L150" s="175">
        <v>380.8</v>
      </c>
      <c r="M150" s="177">
        <v>0.5</v>
      </c>
      <c r="N150" s="138">
        <v>2530500</v>
      </c>
      <c r="O150" s="138">
        <v>0</v>
      </c>
      <c r="P150" s="138">
        <f t="shared" ref="P150:P183" si="45">SUM(N150:O150)</f>
        <v>2530500</v>
      </c>
      <c r="Q150" s="138"/>
      <c r="R150" s="138"/>
      <c r="S150" s="138"/>
      <c r="T150" s="169"/>
      <c r="U150" s="170"/>
      <c r="V150" s="138"/>
      <c r="W150" s="187">
        <f t="shared" si="42"/>
        <v>2530500</v>
      </c>
      <c r="X150" s="187">
        <f t="shared" si="43"/>
        <v>0</v>
      </c>
      <c r="Y150" s="191">
        <f t="shared" si="44"/>
        <v>2530500</v>
      </c>
      <c r="Z150" s="82"/>
      <c r="AA150" s="322"/>
      <c r="AB150" s="1"/>
    </row>
    <row r="151" spans="2:28">
      <c r="B151" s="10">
        <v>50</v>
      </c>
      <c r="C151" s="163">
        <v>3</v>
      </c>
      <c r="D151" s="164" t="s">
        <v>139</v>
      </c>
      <c r="E151" s="165" t="s">
        <v>2</v>
      </c>
      <c r="F151" s="165" t="s">
        <v>2</v>
      </c>
      <c r="G151" s="165" t="s">
        <v>3</v>
      </c>
      <c r="H151" s="165">
        <v>3</v>
      </c>
      <c r="I151" s="91">
        <v>533.22</v>
      </c>
      <c r="J151" s="166">
        <v>1</v>
      </c>
      <c r="K151" s="165">
        <v>1976</v>
      </c>
      <c r="L151" s="175">
        <v>276.24620231799258</v>
      </c>
      <c r="M151" s="177">
        <v>0.2</v>
      </c>
      <c r="N151" s="138">
        <v>29500</v>
      </c>
      <c r="O151" s="138">
        <v>0</v>
      </c>
      <c r="P151" s="138">
        <f t="shared" si="45"/>
        <v>29500</v>
      </c>
      <c r="Q151" s="138"/>
      <c r="R151" s="138"/>
      <c r="S151" s="138"/>
      <c r="T151" s="169"/>
      <c r="U151" s="170"/>
      <c r="V151" s="138"/>
      <c r="W151" s="187">
        <f t="shared" si="42"/>
        <v>29500</v>
      </c>
      <c r="X151" s="187">
        <f t="shared" si="43"/>
        <v>0</v>
      </c>
      <c r="Y151" s="191">
        <f t="shared" si="44"/>
        <v>29500</v>
      </c>
      <c r="Z151" s="82" t="s">
        <v>117</v>
      </c>
      <c r="AA151" s="322"/>
      <c r="AB151" s="1"/>
    </row>
    <row r="152" spans="2:28">
      <c r="B152" s="10">
        <v>50</v>
      </c>
      <c r="C152" s="163">
        <v>4</v>
      </c>
      <c r="D152" s="164" t="s">
        <v>296</v>
      </c>
      <c r="E152" s="165" t="s">
        <v>2</v>
      </c>
      <c r="F152" s="165" t="s">
        <v>2</v>
      </c>
      <c r="G152" s="165" t="s">
        <v>3</v>
      </c>
      <c r="H152" s="165">
        <v>2</v>
      </c>
      <c r="I152" s="91">
        <v>402.11</v>
      </c>
      <c r="J152" s="166">
        <v>1</v>
      </c>
      <c r="K152" s="165">
        <v>1985</v>
      </c>
      <c r="L152" s="175">
        <v>390.1917385789958</v>
      </c>
      <c r="M152" s="177">
        <v>0.2</v>
      </c>
      <c r="N152" s="138">
        <v>31400</v>
      </c>
      <c r="O152" s="138">
        <v>0</v>
      </c>
      <c r="P152" s="138">
        <f t="shared" si="45"/>
        <v>31400</v>
      </c>
      <c r="Q152" s="138"/>
      <c r="R152" s="138"/>
      <c r="S152" s="138"/>
      <c r="T152" s="169"/>
      <c r="U152" s="170"/>
      <c r="V152" s="138"/>
      <c r="W152" s="187">
        <f t="shared" si="42"/>
        <v>31400</v>
      </c>
      <c r="X152" s="187">
        <f t="shared" si="43"/>
        <v>0</v>
      </c>
      <c r="Y152" s="191">
        <f t="shared" si="44"/>
        <v>31400</v>
      </c>
      <c r="Z152" s="82" t="s">
        <v>117</v>
      </c>
      <c r="AA152" s="322"/>
      <c r="AB152" s="1"/>
    </row>
    <row r="153" spans="2:28">
      <c r="B153" s="10">
        <v>50</v>
      </c>
      <c r="C153" s="163">
        <v>6</v>
      </c>
      <c r="D153" s="164" t="s">
        <v>118</v>
      </c>
      <c r="E153" s="165" t="s">
        <v>2</v>
      </c>
      <c r="F153" s="165" t="s">
        <v>2</v>
      </c>
      <c r="G153" s="165" t="s">
        <v>3</v>
      </c>
      <c r="H153" s="165">
        <v>1</v>
      </c>
      <c r="I153" s="91">
        <v>643.5</v>
      </c>
      <c r="J153" s="166">
        <v>1</v>
      </c>
      <c r="K153" s="165">
        <v>2004</v>
      </c>
      <c r="L153" s="175">
        <v>334.3</v>
      </c>
      <c r="M153" s="177">
        <v>0.79</v>
      </c>
      <c r="N153" s="138">
        <v>169900</v>
      </c>
      <c r="O153" s="138">
        <v>0</v>
      </c>
      <c r="P153" s="138">
        <f t="shared" si="45"/>
        <v>169900</v>
      </c>
      <c r="Q153" s="138"/>
      <c r="R153" s="138"/>
      <c r="S153" s="138"/>
      <c r="T153" s="169"/>
      <c r="U153" s="170"/>
      <c r="V153" s="138"/>
      <c r="W153" s="187">
        <f t="shared" si="42"/>
        <v>169900</v>
      </c>
      <c r="X153" s="187">
        <f t="shared" si="43"/>
        <v>0</v>
      </c>
      <c r="Y153" s="191">
        <f t="shared" si="44"/>
        <v>169900</v>
      </c>
      <c r="Z153" s="82"/>
      <c r="AA153" s="322"/>
      <c r="AB153" s="1"/>
    </row>
    <row r="154" spans="2:28">
      <c r="B154" s="10">
        <v>50</v>
      </c>
      <c r="C154" s="163">
        <v>100</v>
      </c>
      <c r="D154" s="164" t="s">
        <v>115</v>
      </c>
      <c r="E154" s="165"/>
      <c r="F154" s="165"/>
      <c r="G154" s="165"/>
      <c r="H154" s="165" t="s">
        <v>16</v>
      </c>
      <c r="I154" s="193" t="s">
        <v>321</v>
      </c>
      <c r="J154" s="185"/>
      <c r="K154" s="165"/>
      <c r="L154" s="187"/>
      <c r="M154" s="188">
        <v>0.59</v>
      </c>
      <c r="N154" s="187">
        <v>41000</v>
      </c>
      <c r="O154" s="187">
        <v>0</v>
      </c>
      <c r="P154" s="187">
        <f t="shared" si="45"/>
        <v>41000</v>
      </c>
      <c r="Q154" s="187"/>
      <c r="R154" s="187"/>
      <c r="S154" s="187"/>
      <c r="T154" s="189"/>
      <c r="U154" s="190"/>
      <c r="V154" s="187"/>
      <c r="W154" s="187">
        <f t="shared" si="42"/>
        <v>41000</v>
      </c>
      <c r="X154" s="187">
        <f t="shared" si="43"/>
        <v>0</v>
      </c>
      <c r="Y154" s="187">
        <f t="shared" si="44"/>
        <v>41000</v>
      </c>
      <c r="Z154" s="143"/>
      <c r="AA154" s="323"/>
      <c r="AB154" s="1"/>
    </row>
    <row r="155" spans="2:28">
      <c r="B155" s="10">
        <v>50</v>
      </c>
      <c r="C155" s="163">
        <v>200</v>
      </c>
      <c r="D155" s="164" t="s">
        <v>270</v>
      </c>
      <c r="E155" s="165"/>
      <c r="F155" s="165"/>
      <c r="G155" s="165"/>
      <c r="H155" s="165"/>
      <c r="I155" s="171" t="s">
        <v>321</v>
      </c>
      <c r="J155" s="166"/>
      <c r="K155" s="165"/>
      <c r="L155" s="138"/>
      <c r="M155" s="168"/>
      <c r="N155" s="138">
        <v>0</v>
      </c>
      <c r="O155" s="138">
        <v>131444</v>
      </c>
      <c r="P155" s="138">
        <f t="shared" si="45"/>
        <v>131444</v>
      </c>
      <c r="Q155" s="138"/>
      <c r="R155" s="138"/>
      <c r="S155" s="138"/>
      <c r="T155" s="169"/>
      <c r="U155" s="170"/>
      <c r="V155" s="138"/>
      <c r="W155" s="187">
        <f t="shared" si="42"/>
        <v>0</v>
      </c>
      <c r="X155" s="187">
        <f t="shared" si="43"/>
        <v>131444</v>
      </c>
      <c r="Y155" s="191">
        <f t="shared" si="44"/>
        <v>131444</v>
      </c>
      <c r="Z155" s="82"/>
      <c r="AA155" s="322"/>
      <c r="AB155" s="1"/>
    </row>
    <row r="156" spans="2:28">
      <c r="B156" s="10">
        <v>50</v>
      </c>
      <c r="C156" s="163">
        <v>300</v>
      </c>
      <c r="D156" s="164" t="s">
        <v>316</v>
      </c>
      <c r="E156" s="165"/>
      <c r="F156" s="165"/>
      <c r="G156" s="165"/>
      <c r="H156" s="165"/>
      <c r="I156" s="171" t="s">
        <v>321</v>
      </c>
      <c r="J156" s="166"/>
      <c r="K156" s="165"/>
      <c r="L156" s="138"/>
      <c r="M156" s="168"/>
      <c r="N156" s="138">
        <v>0</v>
      </c>
      <c r="O156" s="138">
        <f>4153285+1339187+1246978</f>
        <v>6739450</v>
      </c>
      <c r="P156" s="138">
        <f t="shared" si="45"/>
        <v>6739450</v>
      </c>
      <c r="Q156" s="138"/>
      <c r="R156" s="138"/>
      <c r="S156" s="138"/>
      <c r="T156" s="169"/>
      <c r="U156" s="170"/>
      <c r="V156" s="138"/>
      <c r="W156" s="187">
        <f t="shared" si="42"/>
        <v>0</v>
      </c>
      <c r="X156" s="187">
        <f t="shared" si="43"/>
        <v>6739450</v>
      </c>
      <c r="Y156" s="191">
        <f t="shared" si="44"/>
        <v>6739450</v>
      </c>
      <c r="Z156" s="82"/>
      <c r="AA156" s="322"/>
      <c r="AB156" s="1"/>
    </row>
    <row r="157" spans="2:28">
      <c r="B157" s="10">
        <v>50</v>
      </c>
      <c r="C157" s="163">
        <v>500</v>
      </c>
      <c r="D157" s="164" t="s">
        <v>206</v>
      </c>
      <c r="E157" s="165"/>
      <c r="F157" s="165"/>
      <c r="G157" s="165"/>
      <c r="H157" s="165"/>
      <c r="I157" s="91"/>
      <c r="J157" s="166"/>
      <c r="K157" s="165"/>
      <c r="L157" s="138"/>
      <c r="M157" s="168"/>
      <c r="N157" s="138">
        <v>0</v>
      </c>
      <c r="O157" s="138">
        <f>O226</f>
        <v>2340</v>
      </c>
      <c r="P157" s="138">
        <f t="shared" si="45"/>
        <v>2340</v>
      </c>
      <c r="Q157" s="138"/>
      <c r="R157" s="138"/>
      <c r="S157" s="138"/>
      <c r="T157" s="169"/>
      <c r="U157" s="170"/>
      <c r="V157" s="138"/>
      <c r="W157" s="187">
        <f t="shared" si="42"/>
        <v>0</v>
      </c>
      <c r="X157" s="187">
        <f t="shared" si="43"/>
        <v>2340</v>
      </c>
      <c r="Y157" s="191">
        <f t="shared" si="44"/>
        <v>2340</v>
      </c>
      <c r="Z157" s="82"/>
      <c r="AA157" s="322"/>
      <c r="AB157" s="1"/>
    </row>
    <row r="158" spans="2:28">
      <c r="B158" s="10">
        <v>50</v>
      </c>
      <c r="C158" s="10">
        <v>600</v>
      </c>
      <c r="D158" s="3" t="s">
        <v>207</v>
      </c>
      <c r="E158" s="11"/>
      <c r="F158" s="11"/>
      <c r="G158" s="11"/>
      <c r="H158" s="11"/>
      <c r="I158" s="46">
        <f>SUM(I160:I187)</f>
        <v>1858.5200000000002</v>
      </c>
      <c r="J158" s="28"/>
      <c r="K158" s="11"/>
      <c r="L158" s="6"/>
      <c r="M158" s="16"/>
      <c r="N158" s="6">
        <f t="shared" ref="N158:V158" si="46">SUM(N160:N188)</f>
        <v>272510</v>
      </c>
      <c r="O158" s="6">
        <f t="shared" si="46"/>
        <v>0</v>
      </c>
      <c r="P158" s="6">
        <f t="shared" si="46"/>
        <v>272510</v>
      </c>
      <c r="Q158" s="6">
        <f t="shared" si="46"/>
        <v>0</v>
      </c>
      <c r="R158" s="6">
        <f t="shared" si="46"/>
        <v>0</v>
      </c>
      <c r="S158" s="6">
        <f t="shared" si="46"/>
        <v>0</v>
      </c>
      <c r="T158" s="95">
        <f t="shared" si="46"/>
        <v>0</v>
      </c>
      <c r="U158" s="100">
        <f t="shared" si="46"/>
        <v>0</v>
      </c>
      <c r="V158" s="6">
        <f t="shared" si="46"/>
        <v>0</v>
      </c>
      <c r="W158" s="93">
        <f>SUM(N158,Q158,S158,U158)</f>
        <v>272510</v>
      </c>
      <c r="X158" s="93">
        <f>SUM(O158,R158,T158,V158)</f>
        <v>0</v>
      </c>
      <c r="Y158" s="89">
        <f t="shared" si="44"/>
        <v>272510</v>
      </c>
      <c r="Z158" s="47"/>
      <c r="AA158" s="322"/>
      <c r="AB158" s="1"/>
    </row>
    <row r="159" spans="2:28" hidden="1" outlineLevel="1">
      <c r="B159" s="73"/>
      <c r="C159" s="298" t="s">
        <v>268</v>
      </c>
      <c r="D159" s="300"/>
      <c r="E159" s="74"/>
      <c r="F159" s="74"/>
      <c r="G159" s="74"/>
      <c r="H159" s="74"/>
      <c r="I159" s="75"/>
      <c r="J159" s="76"/>
      <c r="K159" s="74"/>
      <c r="L159" s="77"/>
      <c r="M159" s="79"/>
      <c r="N159" s="78"/>
      <c r="O159" s="78"/>
      <c r="P159" s="78"/>
      <c r="Q159" s="78"/>
      <c r="R159" s="78"/>
      <c r="S159" s="78"/>
      <c r="T159" s="96"/>
      <c r="U159" s="101"/>
      <c r="V159" s="78"/>
      <c r="W159" s="78"/>
      <c r="X159" s="78"/>
      <c r="Y159" s="78"/>
      <c r="Z159" s="80"/>
      <c r="AA159" s="322"/>
      <c r="AB159" s="1"/>
    </row>
    <row r="160" spans="2:28" hidden="1" outlineLevel="1">
      <c r="B160" s="10">
        <v>50</v>
      </c>
      <c r="C160" s="163">
        <v>5</v>
      </c>
      <c r="D160" s="164" t="s">
        <v>301</v>
      </c>
      <c r="E160" s="165" t="s">
        <v>2</v>
      </c>
      <c r="F160" s="165" t="s">
        <v>2</v>
      </c>
      <c r="G160" s="165" t="s">
        <v>3</v>
      </c>
      <c r="H160" s="165">
        <v>1</v>
      </c>
      <c r="I160" s="91">
        <v>225.02</v>
      </c>
      <c r="J160" s="166"/>
      <c r="K160" s="165">
        <v>2001</v>
      </c>
      <c r="L160" s="175">
        <v>698.2</v>
      </c>
      <c r="M160" s="177">
        <v>0.76</v>
      </c>
      <c r="N160" s="138">
        <v>119400</v>
      </c>
      <c r="O160" s="138">
        <v>0</v>
      </c>
      <c r="P160" s="138">
        <f t="shared" si="45"/>
        <v>119400</v>
      </c>
      <c r="Q160" s="138"/>
      <c r="R160" s="138"/>
      <c r="S160" s="138"/>
      <c r="T160" s="169"/>
      <c r="U160" s="170"/>
      <c r="V160" s="138"/>
      <c r="W160" s="191">
        <f>SUM(N160,Q160,S160,U160)</f>
        <v>119400</v>
      </c>
      <c r="X160" s="191">
        <f>SUM(O160,R160,T160,V160)</f>
        <v>0</v>
      </c>
      <c r="Y160" s="191">
        <f t="shared" si="44"/>
        <v>119400</v>
      </c>
      <c r="Z160" s="82" t="s">
        <v>26</v>
      </c>
      <c r="AA160" s="322"/>
      <c r="AB160" s="1"/>
    </row>
    <row r="161" spans="2:28" hidden="1" outlineLevel="1">
      <c r="B161" s="10">
        <v>50</v>
      </c>
      <c r="C161" s="163">
        <v>7</v>
      </c>
      <c r="D161" s="192" t="s">
        <v>277</v>
      </c>
      <c r="E161" s="165" t="s">
        <v>9</v>
      </c>
      <c r="F161" s="165" t="s">
        <v>45</v>
      </c>
      <c r="G161" s="165" t="s">
        <v>9</v>
      </c>
      <c r="H161" s="165">
        <v>2</v>
      </c>
      <c r="I161" s="92">
        <v>188.06</v>
      </c>
      <c r="J161" s="166"/>
      <c r="K161" s="165">
        <v>1996</v>
      </c>
      <c r="L161" s="175">
        <v>162.69999999999999</v>
      </c>
      <c r="M161" s="177">
        <v>0.56999999999999995</v>
      </c>
      <c r="N161" s="138">
        <v>17300</v>
      </c>
      <c r="O161" s="138">
        <v>0</v>
      </c>
      <c r="P161" s="138">
        <f t="shared" si="45"/>
        <v>17300</v>
      </c>
      <c r="Q161" s="138"/>
      <c r="R161" s="138"/>
      <c r="S161" s="138"/>
      <c r="T161" s="169"/>
      <c r="U161" s="170"/>
      <c r="V161" s="138"/>
      <c r="W161" s="191">
        <f t="shared" ref="W161:W186" si="47">SUM(N161,Q161,S161,U161)</f>
        <v>17300</v>
      </c>
      <c r="X161" s="191">
        <f t="shared" ref="X161:X186" si="48">SUM(O161,R161,T161,V161)</f>
        <v>0</v>
      </c>
      <c r="Y161" s="191">
        <f t="shared" si="44"/>
        <v>17300</v>
      </c>
      <c r="Z161" s="82"/>
      <c r="AA161" s="322"/>
      <c r="AB161" s="1"/>
    </row>
    <row r="162" spans="2:28" hidden="1" outlineLevel="1">
      <c r="B162" s="10">
        <v>50</v>
      </c>
      <c r="C162" s="163">
        <v>8</v>
      </c>
      <c r="D162" s="164" t="s">
        <v>39</v>
      </c>
      <c r="E162" s="165" t="s">
        <v>9</v>
      </c>
      <c r="F162" s="165" t="s">
        <v>45</v>
      </c>
      <c r="G162" s="165" t="s">
        <v>289</v>
      </c>
      <c r="H162" s="165">
        <v>1</v>
      </c>
      <c r="I162" s="91">
        <v>134.41</v>
      </c>
      <c r="J162" s="166"/>
      <c r="K162" s="165">
        <v>2002</v>
      </c>
      <c r="L162" s="175">
        <v>273</v>
      </c>
      <c r="M162" s="177">
        <v>0.84</v>
      </c>
      <c r="N162" s="138">
        <v>30800</v>
      </c>
      <c r="O162" s="138">
        <v>0</v>
      </c>
      <c r="P162" s="138">
        <f t="shared" si="45"/>
        <v>30800</v>
      </c>
      <c r="Q162" s="138"/>
      <c r="R162" s="138"/>
      <c r="S162" s="138"/>
      <c r="T162" s="169"/>
      <c r="U162" s="170"/>
      <c r="V162" s="138"/>
      <c r="W162" s="191">
        <f t="shared" si="47"/>
        <v>30800</v>
      </c>
      <c r="X162" s="191">
        <f t="shared" si="48"/>
        <v>0</v>
      </c>
      <c r="Y162" s="191">
        <f t="shared" si="44"/>
        <v>30800</v>
      </c>
      <c r="Z162" s="82" t="s">
        <v>302</v>
      </c>
      <c r="AA162" s="322"/>
      <c r="AB162" s="1"/>
    </row>
    <row r="163" spans="2:28" hidden="1" outlineLevel="1">
      <c r="B163" s="10">
        <v>50</v>
      </c>
      <c r="C163" s="163">
        <v>9</v>
      </c>
      <c r="D163" s="164" t="s">
        <v>119</v>
      </c>
      <c r="E163" s="165" t="s">
        <v>90</v>
      </c>
      <c r="F163" s="165" t="s">
        <v>303</v>
      </c>
      <c r="G163" s="165" t="s">
        <v>9</v>
      </c>
      <c r="H163" s="165">
        <v>1</v>
      </c>
      <c r="I163" s="91">
        <v>17.100000000000001</v>
      </c>
      <c r="J163" s="166"/>
      <c r="K163" s="165">
        <v>1976</v>
      </c>
      <c r="L163" s="175">
        <v>187.1</v>
      </c>
      <c r="M163" s="177">
        <v>0.2</v>
      </c>
      <c r="N163" s="138">
        <v>640</v>
      </c>
      <c r="O163" s="138">
        <v>0</v>
      </c>
      <c r="P163" s="138">
        <f t="shared" si="45"/>
        <v>640</v>
      </c>
      <c r="Q163" s="138"/>
      <c r="R163" s="138"/>
      <c r="S163" s="138"/>
      <c r="T163" s="169"/>
      <c r="U163" s="170"/>
      <c r="V163" s="138"/>
      <c r="W163" s="191">
        <f t="shared" si="47"/>
        <v>640</v>
      </c>
      <c r="X163" s="191">
        <f t="shared" si="48"/>
        <v>0</v>
      </c>
      <c r="Y163" s="191">
        <f t="shared" si="44"/>
        <v>640</v>
      </c>
      <c r="Z163" s="82" t="s">
        <v>117</v>
      </c>
      <c r="AA163" s="322"/>
      <c r="AB163" s="1"/>
    </row>
    <row r="164" spans="2:28" hidden="1" outlineLevel="1">
      <c r="B164" s="10">
        <v>50</v>
      </c>
      <c r="C164" s="163">
        <v>10</v>
      </c>
      <c r="D164" s="164" t="s">
        <v>156</v>
      </c>
      <c r="E164" s="165" t="s">
        <v>9</v>
      </c>
      <c r="F164" s="165" t="s">
        <v>52</v>
      </c>
      <c r="G164" s="165" t="s">
        <v>9</v>
      </c>
      <c r="H164" s="165">
        <v>1</v>
      </c>
      <c r="I164" s="91">
        <v>228.23</v>
      </c>
      <c r="J164" s="166"/>
      <c r="K164" s="165">
        <v>1995</v>
      </c>
      <c r="L164" s="186">
        <v>243.6</v>
      </c>
      <c r="M164" s="188">
        <v>0.2</v>
      </c>
      <c r="N164" s="187">
        <v>11120</v>
      </c>
      <c r="O164" s="187">
        <v>0</v>
      </c>
      <c r="P164" s="138">
        <f t="shared" si="45"/>
        <v>11120</v>
      </c>
      <c r="Q164" s="138"/>
      <c r="R164" s="138"/>
      <c r="S164" s="138"/>
      <c r="T164" s="169"/>
      <c r="U164" s="170"/>
      <c r="V164" s="138"/>
      <c r="W164" s="191">
        <f t="shared" si="47"/>
        <v>11120</v>
      </c>
      <c r="X164" s="191">
        <f t="shared" si="48"/>
        <v>0</v>
      </c>
      <c r="Y164" s="191">
        <f t="shared" si="44"/>
        <v>11120</v>
      </c>
      <c r="Z164" s="82" t="s">
        <v>304</v>
      </c>
      <c r="AA164" s="322"/>
      <c r="AB164" s="1"/>
    </row>
    <row r="165" spans="2:28" hidden="1" outlineLevel="1">
      <c r="B165" s="10">
        <v>50</v>
      </c>
      <c r="C165" s="163">
        <v>11</v>
      </c>
      <c r="D165" s="164" t="s">
        <v>157</v>
      </c>
      <c r="E165" s="165" t="s">
        <v>9</v>
      </c>
      <c r="F165" s="165" t="s">
        <v>52</v>
      </c>
      <c r="G165" s="165" t="s">
        <v>9</v>
      </c>
      <c r="H165" s="165">
        <v>1</v>
      </c>
      <c r="I165" s="91">
        <v>228.23</v>
      </c>
      <c r="J165" s="166"/>
      <c r="K165" s="165">
        <v>1995</v>
      </c>
      <c r="L165" s="186">
        <v>243.6</v>
      </c>
      <c r="M165" s="188">
        <v>0.2</v>
      </c>
      <c r="N165" s="187">
        <v>11120</v>
      </c>
      <c r="O165" s="187">
        <v>0</v>
      </c>
      <c r="P165" s="138">
        <f t="shared" si="45"/>
        <v>11120</v>
      </c>
      <c r="Q165" s="138"/>
      <c r="R165" s="138"/>
      <c r="S165" s="138"/>
      <c r="T165" s="169"/>
      <c r="U165" s="170"/>
      <c r="V165" s="138"/>
      <c r="W165" s="191">
        <f t="shared" si="47"/>
        <v>11120</v>
      </c>
      <c r="X165" s="191">
        <f t="shared" si="48"/>
        <v>0</v>
      </c>
      <c r="Y165" s="191">
        <f t="shared" si="44"/>
        <v>11120</v>
      </c>
      <c r="Z165" s="82" t="s">
        <v>304</v>
      </c>
      <c r="AA165" s="322"/>
      <c r="AB165" s="1"/>
    </row>
    <row r="166" spans="2:28" hidden="1" outlineLevel="1">
      <c r="B166" s="10">
        <v>50</v>
      </c>
      <c r="C166" s="163">
        <v>12</v>
      </c>
      <c r="D166" s="164" t="s">
        <v>120</v>
      </c>
      <c r="E166" s="165" t="s">
        <v>9</v>
      </c>
      <c r="F166" s="194" t="s">
        <v>326</v>
      </c>
      <c r="G166" s="165" t="s">
        <v>9</v>
      </c>
      <c r="H166" s="165">
        <v>1</v>
      </c>
      <c r="I166" s="91">
        <v>30.5</v>
      </c>
      <c r="J166" s="166"/>
      <c r="K166" s="165"/>
      <c r="L166" s="175">
        <v>65.599999999999994</v>
      </c>
      <c r="M166" s="177">
        <v>0.5</v>
      </c>
      <c r="N166" s="138">
        <v>1000</v>
      </c>
      <c r="O166" s="138">
        <v>0</v>
      </c>
      <c r="P166" s="138">
        <f t="shared" si="45"/>
        <v>1000</v>
      </c>
      <c r="Q166" s="138"/>
      <c r="R166" s="138"/>
      <c r="S166" s="138"/>
      <c r="T166" s="169"/>
      <c r="U166" s="170"/>
      <c r="V166" s="138"/>
      <c r="W166" s="191">
        <f t="shared" si="47"/>
        <v>1000</v>
      </c>
      <c r="X166" s="191">
        <f t="shared" si="48"/>
        <v>0</v>
      </c>
      <c r="Y166" s="191">
        <f t="shared" si="44"/>
        <v>1000</v>
      </c>
      <c r="Z166" s="82"/>
      <c r="AA166" s="322"/>
      <c r="AB166" s="1"/>
    </row>
    <row r="167" spans="2:28" hidden="1" outlineLevel="1">
      <c r="B167" s="10">
        <v>50</v>
      </c>
      <c r="C167" s="163">
        <v>13</v>
      </c>
      <c r="D167" s="164" t="s">
        <v>121</v>
      </c>
      <c r="E167" s="165" t="s">
        <v>9</v>
      </c>
      <c r="F167" s="194" t="s">
        <v>326</v>
      </c>
      <c r="G167" s="165" t="s">
        <v>9</v>
      </c>
      <c r="H167" s="165">
        <v>1</v>
      </c>
      <c r="I167" s="91">
        <v>24</v>
      </c>
      <c r="J167" s="166"/>
      <c r="K167" s="165"/>
      <c r="L167" s="175">
        <v>66.7</v>
      </c>
      <c r="M167" s="177">
        <v>0.5</v>
      </c>
      <c r="N167" s="138">
        <v>800</v>
      </c>
      <c r="O167" s="138">
        <v>0</v>
      </c>
      <c r="P167" s="138">
        <f t="shared" si="45"/>
        <v>800</v>
      </c>
      <c r="Q167" s="138"/>
      <c r="R167" s="138"/>
      <c r="S167" s="138"/>
      <c r="T167" s="169"/>
      <c r="U167" s="170"/>
      <c r="V167" s="138"/>
      <c r="W167" s="191">
        <f t="shared" si="47"/>
        <v>800</v>
      </c>
      <c r="X167" s="191">
        <f t="shared" si="48"/>
        <v>0</v>
      </c>
      <c r="Y167" s="191">
        <f t="shared" si="44"/>
        <v>800</v>
      </c>
      <c r="Z167" s="82"/>
      <c r="AA167" s="322"/>
      <c r="AB167" s="1"/>
    </row>
    <row r="168" spans="2:28" hidden="1" outlineLevel="1">
      <c r="B168" s="10">
        <v>50</v>
      </c>
      <c r="C168" s="163">
        <v>14</v>
      </c>
      <c r="D168" s="164" t="s">
        <v>122</v>
      </c>
      <c r="E168" s="165" t="s">
        <v>9</v>
      </c>
      <c r="F168" s="165" t="s">
        <v>10</v>
      </c>
      <c r="G168" s="165" t="s">
        <v>9</v>
      </c>
      <c r="H168" s="165">
        <v>1</v>
      </c>
      <c r="I168" s="91">
        <v>18</v>
      </c>
      <c r="J168" s="166"/>
      <c r="K168" s="165"/>
      <c r="L168" s="175">
        <v>50</v>
      </c>
      <c r="M168" s="177">
        <v>0.5</v>
      </c>
      <c r="N168" s="138">
        <v>450</v>
      </c>
      <c r="O168" s="138">
        <v>0</v>
      </c>
      <c r="P168" s="138">
        <f t="shared" si="45"/>
        <v>450</v>
      </c>
      <c r="Q168" s="138"/>
      <c r="R168" s="138"/>
      <c r="S168" s="138"/>
      <c r="T168" s="169"/>
      <c r="U168" s="170"/>
      <c r="V168" s="138"/>
      <c r="W168" s="191">
        <f t="shared" si="47"/>
        <v>450</v>
      </c>
      <c r="X168" s="191">
        <f t="shared" si="48"/>
        <v>0</v>
      </c>
      <c r="Y168" s="191">
        <f t="shared" si="44"/>
        <v>450</v>
      </c>
      <c r="Z168" s="82"/>
      <c r="AA168" s="322"/>
      <c r="AB168" s="1"/>
    </row>
    <row r="169" spans="2:28" hidden="1" outlineLevel="1">
      <c r="B169" s="10">
        <v>50</v>
      </c>
      <c r="C169" s="163">
        <v>15</v>
      </c>
      <c r="D169" s="164" t="s">
        <v>123</v>
      </c>
      <c r="E169" s="165" t="s">
        <v>9</v>
      </c>
      <c r="F169" s="165" t="s">
        <v>10</v>
      </c>
      <c r="G169" s="165" t="s">
        <v>9</v>
      </c>
      <c r="H169" s="165">
        <v>1</v>
      </c>
      <c r="I169" s="91">
        <v>18</v>
      </c>
      <c r="J169" s="166"/>
      <c r="K169" s="165"/>
      <c r="L169" s="175">
        <v>50</v>
      </c>
      <c r="M169" s="177">
        <v>0.5</v>
      </c>
      <c r="N169" s="138">
        <v>450</v>
      </c>
      <c r="O169" s="138">
        <v>0</v>
      </c>
      <c r="P169" s="138">
        <f t="shared" si="45"/>
        <v>450</v>
      </c>
      <c r="Q169" s="138"/>
      <c r="R169" s="138"/>
      <c r="S169" s="138"/>
      <c r="T169" s="169"/>
      <c r="U169" s="170"/>
      <c r="V169" s="138"/>
      <c r="W169" s="191">
        <f t="shared" si="47"/>
        <v>450</v>
      </c>
      <c r="X169" s="191">
        <f t="shared" si="48"/>
        <v>0</v>
      </c>
      <c r="Y169" s="191">
        <f t="shared" si="44"/>
        <v>450</v>
      </c>
      <c r="Z169" s="82"/>
      <c r="AA169" s="322"/>
      <c r="AB169" s="1"/>
    </row>
    <row r="170" spans="2:28" hidden="1" outlineLevel="1">
      <c r="B170" s="10">
        <v>50</v>
      </c>
      <c r="C170" s="163">
        <v>16</v>
      </c>
      <c r="D170" s="164" t="s">
        <v>124</v>
      </c>
      <c r="E170" s="165" t="s">
        <v>9</v>
      </c>
      <c r="F170" s="165" t="s">
        <v>10</v>
      </c>
      <c r="G170" s="165" t="s">
        <v>9</v>
      </c>
      <c r="H170" s="165">
        <v>1</v>
      </c>
      <c r="I170" s="91">
        <v>18</v>
      </c>
      <c r="J170" s="166"/>
      <c r="K170" s="165"/>
      <c r="L170" s="175">
        <v>50</v>
      </c>
      <c r="M170" s="177">
        <v>0.5</v>
      </c>
      <c r="N170" s="138">
        <v>450</v>
      </c>
      <c r="O170" s="138">
        <v>0</v>
      </c>
      <c r="P170" s="138">
        <f t="shared" si="45"/>
        <v>450</v>
      </c>
      <c r="Q170" s="138"/>
      <c r="R170" s="138"/>
      <c r="S170" s="138"/>
      <c r="T170" s="169"/>
      <c r="U170" s="170"/>
      <c r="V170" s="138"/>
      <c r="W170" s="191">
        <f t="shared" si="47"/>
        <v>450</v>
      </c>
      <c r="X170" s="191">
        <f t="shared" si="48"/>
        <v>0</v>
      </c>
      <c r="Y170" s="191">
        <f t="shared" si="44"/>
        <v>450</v>
      </c>
      <c r="Z170" s="82"/>
      <c r="AA170" s="322"/>
      <c r="AB170" s="1"/>
    </row>
    <row r="171" spans="2:28" hidden="1" outlineLevel="1">
      <c r="B171" s="10">
        <v>50</v>
      </c>
      <c r="C171" s="163">
        <v>17</v>
      </c>
      <c r="D171" s="164" t="s">
        <v>125</v>
      </c>
      <c r="E171" s="165" t="s">
        <v>9</v>
      </c>
      <c r="F171" s="165" t="s">
        <v>10</v>
      </c>
      <c r="G171" s="86" t="s">
        <v>144</v>
      </c>
      <c r="H171" s="165">
        <v>1</v>
      </c>
      <c r="I171" s="91">
        <v>37.700000000000003</v>
      </c>
      <c r="J171" s="166"/>
      <c r="K171" s="165"/>
      <c r="L171" s="186">
        <v>69</v>
      </c>
      <c r="M171" s="205">
        <v>0.2</v>
      </c>
      <c r="N171" s="187">
        <v>520</v>
      </c>
      <c r="O171" s="187">
        <v>0</v>
      </c>
      <c r="P171" s="138">
        <f t="shared" si="45"/>
        <v>520</v>
      </c>
      <c r="Q171" s="138"/>
      <c r="R171" s="138"/>
      <c r="S171" s="138"/>
      <c r="T171" s="169"/>
      <c r="U171" s="170"/>
      <c r="V171" s="138"/>
      <c r="W171" s="191">
        <f t="shared" si="47"/>
        <v>520</v>
      </c>
      <c r="X171" s="191">
        <f t="shared" si="48"/>
        <v>0</v>
      </c>
      <c r="Y171" s="191">
        <f t="shared" si="44"/>
        <v>520</v>
      </c>
      <c r="Z171" s="82" t="s">
        <v>304</v>
      </c>
      <c r="AA171" s="322"/>
      <c r="AB171" s="1"/>
    </row>
    <row r="172" spans="2:28" hidden="1" outlineLevel="1">
      <c r="B172" s="10">
        <v>50</v>
      </c>
      <c r="C172" s="163">
        <v>18</v>
      </c>
      <c r="D172" s="164" t="s">
        <v>126</v>
      </c>
      <c r="E172" s="165" t="s">
        <v>127</v>
      </c>
      <c r="F172" s="165" t="s">
        <v>10</v>
      </c>
      <c r="G172" s="165" t="s">
        <v>42</v>
      </c>
      <c r="H172" s="165">
        <v>1</v>
      </c>
      <c r="I172" s="91">
        <v>38.5</v>
      </c>
      <c r="J172" s="166"/>
      <c r="K172" s="165">
        <v>2013</v>
      </c>
      <c r="L172" s="186">
        <v>41.6</v>
      </c>
      <c r="M172" s="205">
        <v>0.2</v>
      </c>
      <c r="N172" s="187">
        <v>320</v>
      </c>
      <c r="O172" s="187">
        <v>0</v>
      </c>
      <c r="P172" s="138">
        <f t="shared" si="45"/>
        <v>320</v>
      </c>
      <c r="Q172" s="138"/>
      <c r="R172" s="138"/>
      <c r="S172" s="138"/>
      <c r="T172" s="169"/>
      <c r="U172" s="170"/>
      <c r="V172" s="138"/>
      <c r="W172" s="191">
        <f t="shared" si="47"/>
        <v>320</v>
      </c>
      <c r="X172" s="191">
        <f t="shared" si="48"/>
        <v>0</v>
      </c>
      <c r="Y172" s="191">
        <f t="shared" si="44"/>
        <v>320</v>
      </c>
      <c r="Z172" s="82" t="s">
        <v>304</v>
      </c>
      <c r="AA172" s="322"/>
      <c r="AB172" s="1"/>
    </row>
    <row r="173" spans="2:28" hidden="1" outlineLevel="1">
      <c r="B173" s="10">
        <v>50</v>
      </c>
      <c r="C173" s="163">
        <v>19</v>
      </c>
      <c r="D173" s="164" t="s">
        <v>128</v>
      </c>
      <c r="E173" s="165" t="s">
        <v>9</v>
      </c>
      <c r="F173" s="165" t="s">
        <v>10</v>
      </c>
      <c r="G173" s="86" t="s">
        <v>144</v>
      </c>
      <c r="H173" s="165">
        <v>1</v>
      </c>
      <c r="I173" s="91">
        <v>16.2</v>
      </c>
      <c r="J173" s="166"/>
      <c r="K173" s="165">
        <v>2011</v>
      </c>
      <c r="L173" s="175">
        <v>86.4</v>
      </c>
      <c r="M173" s="177">
        <v>0.79</v>
      </c>
      <c r="N173" s="138">
        <v>1100</v>
      </c>
      <c r="O173" s="138">
        <v>0</v>
      </c>
      <c r="P173" s="138">
        <f t="shared" si="45"/>
        <v>1100</v>
      </c>
      <c r="Q173" s="138"/>
      <c r="R173" s="138"/>
      <c r="S173" s="138"/>
      <c r="T173" s="169"/>
      <c r="U173" s="170"/>
      <c r="V173" s="138"/>
      <c r="W173" s="191">
        <f t="shared" si="47"/>
        <v>1100</v>
      </c>
      <c r="X173" s="191">
        <f t="shared" si="48"/>
        <v>0</v>
      </c>
      <c r="Y173" s="191">
        <f t="shared" si="44"/>
        <v>1100</v>
      </c>
      <c r="Z173" s="82"/>
      <c r="AA173" s="322"/>
      <c r="AB173" s="1"/>
    </row>
    <row r="174" spans="2:28" hidden="1" outlineLevel="1">
      <c r="B174" s="10">
        <v>50</v>
      </c>
      <c r="C174" s="163">
        <v>20</v>
      </c>
      <c r="D174" s="164" t="s">
        <v>129</v>
      </c>
      <c r="E174" s="165" t="s">
        <v>9</v>
      </c>
      <c r="F174" s="165" t="s">
        <v>10</v>
      </c>
      <c r="G174" s="179" t="s">
        <v>142</v>
      </c>
      <c r="H174" s="165">
        <v>1</v>
      </c>
      <c r="I174" s="91">
        <v>193.8</v>
      </c>
      <c r="J174" s="166"/>
      <c r="K174" s="165"/>
      <c r="L174" s="175">
        <v>128.5</v>
      </c>
      <c r="M174" s="177">
        <v>0.65</v>
      </c>
      <c r="N174" s="138">
        <v>16300</v>
      </c>
      <c r="O174" s="138">
        <v>0</v>
      </c>
      <c r="P174" s="138">
        <f>SUM(N174:O174)</f>
        <v>16300</v>
      </c>
      <c r="Q174" s="138"/>
      <c r="R174" s="138"/>
      <c r="S174" s="138"/>
      <c r="T174" s="169"/>
      <c r="U174" s="170"/>
      <c r="V174" s="138"/>
      <c r="W174" s="191">
        <f>SUM(N174,Q174,S174,U174)</f>
        <v>16300</v>
      </c>
      <c r="X174" s="191">
        <f>SUM(O174,R174,T174,V174)</f>
        <v>0</v>
      </c>
      <c r="Y174" s="191">
        <f t="shared" si="44"/>
        <v>16300</v>
      </c>
      <c r="Z174" s="82"/>
      <c r="AA174" s="322"/>
      <c r="AB174" s="1"/>
    </row>
    <row r="175" spans="2:28" hidden="1" outlineLevel="1">
      <c r="B175" s="10">
        <v>50</v>
      </c>
      <c r="C175" s="163">
        <v>21</v>
      </c>
      <c r="D175" s="164" t="s">
        <v>130</v>
      </c>
      <c r="E175" s="165" t="s">
        <v>9</v>
      </c>
      <c r="F175" s="165" t="s">
        <v>10</v>
      </c>
      <c r="G175" s="86" t="s">
        <v>144</v>
      </c>
      <c r="H175" s="165">
        <v>1</v>
      </c>
      <c r="I175" s="91">
        <v>38.880000000000003</v>
      </c>
      <c r="J175" s="166"/>
      <c r="K175" s="165"/>
      <c r="L175" s="175">
        <v>84.9</v>
      </c>
      <c r="M175" s="177">
        <v>0.82</v>
      </c>
      <c r="N175" s="138">
        <v>2700</v>
      </c>
      <c r="O175" s="138">
        <v>0</v>
      </c>
      <c r="P175" s="138">
        <f t="shared" si="45"/>
        <v>2700</v>
      </c>
      <c r="Q175" s="138"/>
      <c r="R175" s="138"/>
      <c r="S175" s="138"/>
      <c r="T175" s="169"/>
      <c r="U175" s="170"/>
      <c r="V175" s="138"/>
      <c r="W175" s="191">
        <f t="shared" si="47"/>
        <v>2700</v>
      </c>
      <c r="X175" s="191">
        <f t="shared" si="48"/>
        <v>0</v>
      </c>
      <c r="Y175" s="191">
        <f t="shared" si="44"/>
        <v>2700</v>
      </c>
      <c r="Z175" s="82"/>
      <c r="AA175" s="322"/>
      <c r="AB175" s="1"/>
    </row>
    <row r="176" spans="2:28" hidden="1" outlineLevel="1">
      <c r="B176" s="10">
        <v>50</v>
      </c>
      <c r="C176" s="163">
        <v>22</v>
      </c>
      <c r="D176" s="164" t="s">
        <v>131</v>
      </c>
      <c r="E176" s="165" t="s">
        <v>2</v>
      </c>
      <c r="F176" s="165" t="s">
        <v>2</v>
      </c>
      <c r="G176" s="165" t="s">
        <v>3</v>
      </c>
      <c r="H176" s="165">
        <v>1</v>
      </c>
      <c r="I176" s="91">
        <v>39.6</v>
      </c>
      <c r="J176" s="166"/>
      <c r="K176" s="165"/>
      <c r="L176" s="175">
        <v>260.1010101010101</v>
      </c>
      <c r="M176" s="177">
        <v>0.2</v>
      </c>
      <c r="N176" s="138">
        <v>2100</v>
      </c>
      <c r="O176" s="138">
        <v>0</v>
      </c>
      <c r="P176" s="138">
        <f t="shared" si="45"/>
        <v>2100</v>
      </c>
      <c r="Q176" s="138"/>
      <c r="R176" s="138"/>
      <c r="S176" s="138"/>
      <c r="T176" s="169"/>
      <c r="U176" s="170"/>
      <c r="V176" s="138"/>
      <c r="W176" s="191">
        <f t="shared" si="47"/>
        <v>2100</v>
      </c>
      <c r="X176" s="191">
        <f t="shared" si="48"/>
        <v>0</v>
      </c>
      <c r="Y176" s="191">
        <f t="shared" si="44"/>
        <v>2100</v>
      </c>
      <c r="Z176" s="82" t="s">
        <v>305</v>
      </c>
      <c r="AA176" s="322"/>
      <c r="AB176" s="1"/>
    </row>
    <row r="177" spans="2:28" hidden="1" outlineLevel="1">
      <c r="B177" s="10">
        <v>50</v>
      </c>
      <c r="C177" s="163">
        <v>23</v>
      </c>
      <c r="D177" s="164" t="s">
        <v>132</v>
      </c>
      <c r="E177" s="165" t="s">
        <v>9</v>
      </c>
      <c r="F177" s="165" t="s">
        <v>42</v>
      </c>
      <c r="G177" s="165" t="s">
        <v>42</v>
      </c>
      <c r="H177" s="165">
        <v>1</v>
      </c>
      <c r="I177" s="91">
        <v>54.6</v>
      </c>
      <c r="J177" s="166"/>
      <c r="K177" s="165"/>
      <c r="L177" s="175">
        <v>128.2051282051282</v>
      </c>
      <c r="M177" s="177">
        <v>0.2</v>
      </c>
      <c r="N177" s="138">
        <v>1400</v>
      </c>
      <c r="O177" s="138">
        <v>0</v>
      </c>
      <c r="P177" s="138">
        <f t="shared" si="45"/>
        <v>1400</v>
      </c>
      <c r="Q177" s="138"/>
      <c r="R177" s="138"/>
      <c r="S177" s="138"/>
      <c r="T177" s="169"/>
      <c r="U177" s="170"/>
      <c r="V177" s="138"/>
      <c r="W177" s="191">
        <f t="shared" si="47"/>
        <v>1400</v>
      </c>
      <c r="X177" s="191">
        <f t="shared" si="48"/>
        <v>0</v>
      </c>
      <c r="Y177" s="191">
        <f t="shared" si="44"/>
        <v>1400</v>
      </c>
      <c r="Z177" s="82" t="s">
        <v>305</v>
      </c>
      <c r="AA177" s="322"/>
      <c r="AB177" s="1"/>
    </row>
    <row r="178" spans="2:28" hidden="1" outlineLevel="1">
      <c r="B178" s="10">
        <v>50</v>
      </c>
      <c r="C178" s="163">
        <v>24</v>
      </c>
      <c r="D178" s="164" t="s">
        <v>133</v>
      </c>
      <c r="E178" s="165" t="s">
        <v>134</v>
      </c>
      <c r="F178" s="165" t="s">
        <v>134</v>
      </c>
      <c r="G178" s="165" t="s">
        <v>42</v>
      </c>
      <c r="H178" s="165">
        <v>1</v>
      </c>
      <c r="I178" s="91">
        <v>9</v>
      </c>
      <c r="J178" s="166"/>
      <c r="K178" s="165"/>
      <c r="L178" s="175">
        <v>255.55555555555554</v>
      </c>
      <c r="M178" s="177">
        <v>0.2</v>
      </c>
      <c r="N178" s="138">
        <v>460</v>
      </c>
      <c r="O178" s="138">
        <v>0</v>
      </c>
      <c r="P178" s="138">
        <f t="shared" si="45"/>
        <v>460</v>
      </c>
      <c r="Q178" s="138"/>
      <c r="R178" s="138"/>
      <c r="S178" s="138"/>
      <c r="T178" s="169"/>
      <c r="U178" s="170"/>
      <c r="V178" s="138"/>
      <c r="W178" s="191">
        <f t="shared" si="47"/>
        <v>460</v>
      </c>
      <c r="X178" s="191">
        <f t="shared" si="48"/>
        <v>0</v>
      </c>
      <c r="Y178" s="191">
        <f t="shared" si="44"/>
        <v>460</v>
      </c>
      <c r="Z178" s="82" t="s">
        <v>305</v>
      </c>
      <c r="AA178" s="322"/>
      <c r="AB178" s="1"/>
    </row>
    <row r="179" spans="2:28" hidden="1" outlineLevel="1">
      <c r="B179" s="10">
        <v>50</v>
      </c>
      <c r="C179" s="163">
        <v>25</v>
      </c>
      <c r="D179" s="164" t="s">
        <v>135</v>
      </c>
      <c r="E179" s="165" t="s">
        <v>90</v>
      </c>
      <c r="F179" s="165" t="s">
        <v>90</v>
      </c>
      <c r="G179" s="165" t="s">
        <v>61</v>
      </c>
      <c r="H179" s="165">
        <v>1</v>
      </c>
      <c r="I179" s="91">
        <v>1.44</v>
      </c>
      <c r="J179" s="166"/>
      <c r="K179" s="165"/>
      <c r="L179" s="175">
        <v>208.33333333333334</v>
      </c>
      <c r="M179" s="177">
        <v>0.2</v>
      </c>
      <c r="N179" s="138">
        <v>60</v>
      </c>
      <c r="O179" s="138">
        <v>0</v>
      </c>
      <c r="P179" s="138">
        <f t="shared" si="45"/>
        <v>60</v>
      </c>
      <c r="Q179" s="138"/>
      <c r="R179" s="138"/>
      <c r="S179" s="138"/>
      <c r="T179" s="169"/>
      <c r="U179" s="170"/>
      <c r="V179" s="138"/>
      <c r="W179" s="191">
        <f t="shared" si="47"/>
        <v>60</v>
      </c>
      <c r="X179" s="191">
        <f t="shared" si="48"/>
        <v>0</v>
      </c>
      <c r="Y179" s="191">
        <f t="shared" si="44"/>
        <v>60</v>
      </c>
      <c r="Z179" s="82" t="s">
        <v>305</v>
      </c>
      <c r="AA179" s="322"/>
      <c r="AB179" s="1"/>
    </row>
    <row r="180" spans="2:28" hidden="1" outlineLevel="1">
      <c r="B180" s="10">
        <v>50</v>
      </c>
      <c r="C180" s="163">
        <v>26</v>
      </c>
      <c r="D180" s="164" t="s">
        <v>136</v>
      </c>
      <c r="E180" s="165" t="s">
        <v>9</v>
      </c>
      <c r="F180" s="165" t="s">
        <v>42</v>
      </c>
      <c r="G180" s="165" t="s">
        <v>42</v>
      </c>
      <c r="H180" s="165">
        <v>1</v>
      </c>
      <c r="I180" s="91">
        <v>7.29</v>
      </c>
      <c r="J180" s="166"/>
      <c r="K180" s="165"/>
      <c r="L180" s="175">
        <v>68.587105624142666</v>
      </c>
      <c r="M180" s="177">
        <v>0.2</v>
      </c>
      <c r="N180" s="138">
        <v>100</v>
      </c>
      <c r="O180" s="138">
        <v>0</v>
      </c>
      <c r="P180" s="138">
        <f t="shared" si="45"/>
        <v>100</v>
      </c>
      <c r="Q180" s="138"/>
      <c r="R180" s="138"/>
      <c r="S180" s="138"/>
      <c r="T180" s="169"/>
      <c r="U180" s="170"/>
      <c r="V180" s="138"/>
      <c r="W180" s="191">
        <f t="shared" si="47"/>
        <v>100</v>
      </c>
      <c r="X180" s="191">
        <f t="shared" si="48"/>
        <v>0</v>
      </c>
      <c r="Y180" s="191">
        <f t="shared" si="44"/>
        <v>100</v>
      </c>
      <c r="Z180" s="82" t="s">
        <v>305</v>
      </c>
      <c r="AA180" s="322"/>
      <c r="AB180" s="1"/>
    </row>
    <row r="181" spans="2:28" hidden="1" outlineLevel="1">
      <c r="B181" s="10">
        <v>50</v>
      </c>
      <c r="C181" s="163">
        <v>27</v>
      </c>
      <c r="D181" s="164" t="s">
        <v>137</v>
      </c>
      <c r="E181" s="165" t="s">
        <v>2</v>
      </c>
      <c r="F181" s="165" t="s">
        <v>2</v>
      </c>
      <c r="G181" s="165" t="s">
        <v>3</v>
      </c>
      <c r="H181" s="165">
        <v>1</v>
      </c>
      <c r="I181" s="91">
        <v>79.94</v>
      </c>
      <c r="J181" s="166"/>
      <c r="K181" s="165">
        <v>1977</v>
      </c>
      <c r="L181" s="175">
        <v>250.18764073054791</v>
      </c>
      <c r="M181" s="177">
        <v>0.2</v>
      </c>
      <c r="N181" s="138">
        <v>4000</v>
      </c>
      <c r="O181" s="138">
        <v>0</v>
      </c>
      <c r="P181" s="138">
        <f t="shared" si="45"/>
        <v>4000</v>
      </c>
      <c r="Q181" s="138"/>
      <c r="R181" s="138"/>
      <c r="S181" s="138"/>
      <c r="T181" s="169"/>
      <c r="U181" s="170"/>
      <c r="V181" s="138"/>
      <c r="W181" s="191">
        <f t="shared" si="47"/>
        <v>4000</v>
      </c>
      <c r="X181" s="191">
        <f t="shared" si="48"/>
        <v>0</v>
      </c>
      <c r="Y181" s="191">
        <f t="shared" si="44"/>
        <v>4000</v>
      </c>
      <c r="Z181" s="82" t="s">
        <v>305</v>
      </c>
      <c r="AA181" s="322"/>
      <c r="AB181" s="1"/>
    </row>
    <row r="182" spans="2:28" hidden="1" outlineLevel="1">
      <c r="B182" s="10">
        <v>50</v>
      </c>
      <c r="C182" s="163">
        <v>28</v>
      </c>
      <c r="D182" s="164" t="s">
        <v>138</v>
      </c>
      <c r="E182" s="165" t="s">
        <v>9</v>
      </c>
      <c r="F182" s="165" t="s">
        <v>10</v>
      </c>
      <c r="G182" s="165" t="s">
        <v>9</v>
      </c>
      <c r="H182" s="165">
        <v>1</v>
      </c>
      <c r="I182" s="91">
        <v>5.66</v>
      </c>
      <c r="J182" s="166"/>
      <c r="K182" s="165">
        <v>2020</v>
      </c>
      <c r="L182" s="186">
        <v>44.2</v>
      </c>
      <c r="M182" s="188">
        <v>0.2</v>
      </c>
      <c r="N182" s="187">
        <v>50</v>
      </c>
      <c r="O182" s="187">
        <v>0</v>
      </c>
      <c r="P182" s="138">
        <f t="shared" si="45"/>
        <v>50</v>
      </c>
      <c r="Q182" s="138"/>
      <c r="R182" s="138"/>
      <c r="S182" s="138"/>
      <c r="T182" s="169"/>
      <c r="U182" s="170"/>
      <c r="V182" s="138"/>
      <c r="W182" s="191">
        <f t="shared" si="47"/>
        <v>50</v>
      </c>
      <c r="X182" s="191">
        <f t="shared" si="48"/>
        <v>0</v>
      </c>
      <c r="Y182" s="191">
        <f t="shared" si="44"/>
        <v>50</v>
      </c>
      <c r="Z182" s="82" t="s">
        <v>304</v>
      </c>
      <c r="AA182" s="322"/>
      <c r="AB182" s="1"/>
    </row>
    <row r="183" spans="2:28" hidden="1" outlineLevel="1">
      <c r="B183" s="10">
        <v>50</v>
      </c>
      <c r="C183" s="163">
        <v>29</v>
      </c>
      <c r="D183" s="164" t="s">
        <v>158</v>
      </c>
      <c r="E183" s="165" t="s">
        <v>9</v>
      </c>
      <c r="F183" s="165" t="s">
        <v>10</v>
      </c>
      <c r="G183" s="165" t="s">
        <v>9</v>
      </c>
      <c r="H183" s="165">
        <v>1</v>
      </c>
      <c r="I183" s="91">
        <v>11.32</v>
      </c>
      <c r="J183" s="166"/>
      <c r="K183" s="165">
        <v>2020</v>
      </c>
      <c r="L183" s="186">
        <v>44.2</v>
      </c>
      <c r="M183" s="188">
        <v>0.2</v>
      </c>
      <c r="N183" s="187">
        <v>100</v>
      </c>
      <c r="O183" s="187">
        <v>0</v>
      </c>
      <c r="P183" s="138">
        <f t="shared" si="45"/>
        <v>100</v>
      </c>
      <c r="Q183" s="138"/>
      <c r="R183" s="138"/>
      <c r="S183" s="138"/>
      <c r="T183" s="169"/>
      <c r="U183" s="170"/>
      <c r="V183" s="138"/>
      <c r="W183" s="191">
        <f t="shared" si="47"/>
        <v>100</v>
      </c>
      <c r="X183" s="191">
        <f t="shared" si="48"/>
        <v>0</v>
      </c>
      <c r="Y183" s="191">
        <f t="shared" si="44"/>
        <v>100</v>
      </c>
      <c r="Z183" s="82" t="s">
        <v>304</v>
      </c>
      <c r="AA183" s="322"/>
      <c r="AB183" s="1"/>
    </row>
    <row r="184" spans="2:28" s="90" customFormat="1" hidden="1" outlineLevel="1">
      <c r="B184" s="142">
        <v>50</v>
      </c>
      <c r="C184" s="195">
        <v>31</v>
      </c>
      <c r="D184" s="196" t="s">
        <v>306</v>
      </c>
      <c r="E184" s="197" t="s">
        <v>307</v>
      </c>
      <c r="F184" s="197" t="s">
        <v>308</v>
      </c>
      <c r="G184" s="197" t="s">
        <v>309</v>
      </c>
      <c r="H184" s="197">
        <v>1</v>
      </c>
      <c r="I184" s="198">
        <v>59.02</v>
      </c>
      <c r="J184" s="199"/>
      <c r="K184" s="197">
        <v>2022</v>
      </c>
      <c r="L184" s="200">
        <v>471</v>
      </c>
      <c r="M184" s="201">
        <v>0.95</v>
      </c>
      <c r="N184" s="187">
        <v>26500</v>
      </c>
      <c r="O184" s="187">
        <v>0</v>
      </c>
      <c r="P184" s="187">
        <f>SUM(N184:O184)</f>
        <v>26500</v>
      </c>
      <c r="Q184" s="196"/>
      <c r="R184" s="196"/>
      <c r="S184" s="196"/>
      <c r="T184" s="202"/>
      <c r="U184" s="203"/>
      <c r="V184" s="196"/>
      <c r="W184" s="187">
        <f t="shared" si="47"/>
        <v>26500</v>
      </c>
      <c r="X184" s="187">
        <f t="shared" si="48"/>
        <v>0</v>
      </c>
      <c r="Y184" s="204">
        <f>SUM(W184:X184)</f>
        <v>26500</v>
      </c>
      <c r="Z184" s="143"/>
      <c r="AA184" s="324"/>
    </row>
    <row r="185" spans="2:28" s="90" customFormat="1" hidden="1" outlineLevel="1">
      <c r="B185" s="142">
        <v>50</v>
      </c>
      <c r="C185" s="195">
        <v>32</v>
      </c>
      <c r="D185" s="196" t="s">
        <v>310</v>
      </c>
      <c r="E185" s="197" t="s">
        <v>289</v>
      </c>
      <c r="F185" s="197" t="s">
        <v>311</v>
      </c>
      <c r="G185" s="197" t="s">
        <v>289</v>
      </c>
      <c r="H185" s="197">
        <v>1</v>
      </c>
      <c r="I185" s="198">
        <v>119.51</v>
      </c>
      <c r="J185" s="199"/>
      <c r="K185" s="197">
        <v>2022</v>
      </c>
      <c r="L185" s="200">
        <v>200.8</v>
      </c>
      <c r="M185" s="201">
        <v>0.95</v>
      </c>
      <c r="N185" s="187">
        <v>22900</v>
      </c>
      <c r="O185" s="187">
        <v>0</v>
      </c>
      <c r="P185" s="187">
        <f t="shared" ref="P185:P187" si="49">SUM(N185:O185)</f>
        <v>22900</v>
      </c>
      <c r="Q185" s="196"/>
      <c r="R185" s="196"/>
      <c r="S185" s="196"/>
      <c r="T185" s="202"/>
      <c r="U185" s="203"/>
      <c r="V185" s="196"/>
      <c r="W185" s="187">
        <f t="shared" si="47"/>
        <v>22900</v>
      </c>
      <c r="X185" s="187">
        <f t="shared" si="48"/>
        <v>0</v>
      </c>
      <c r="Y185" s="204">
        <f t="shared" ref="Y185:Y187" si="50">SUM(W185:X185)</f>
        <v>22900</v>
      </c>
      <c r="Z185" s="143"/>
      <c r="AA185" s="324"/>
    </row>
    <row r="186" spans="2:28" s="90" customFormat="1" hidden="1" outlineLevel="1">
      <c r="B186" s="142">
        <v>50</v>
      </c>
      <c r="C186" s="195">
        <v>33</v>
      </c>
      <c r="D186" s="196" t="s">
        <v>312</v>
      </c>
      <c r="E186" s="197" t="s">
        <v>289</v>
      </c>
      <c r="F186" s="197" t="s">
        <v>289</v>
      </c>
      <c r="G186" s="197" t="s">
        <v>289</v>
      </c>
      <c r="H186" s="197">
        <v>1</v>
      </c>
      <c r="I186" s="198">
        <v>2.08</v>
      </c>
      <c r="J186" s="199"/>
      <c r="K186" s="197"/>
      <c r="L186" s="200">
        <v>144.19999999999999</v>
      </c>
      <c r="M186" s="201">
        <v>0.7</v>
      </c>
      <c r="N186" s="187">
        <v>210</v>
      </c>
      <c r="O186" s="187">
        <v>0</v>
      </c>
      <c r="P186" s="187">
        <f t="shared" si="49"/>
        <v>210</v>
      </c>
      <c r="Q186" s="196"/>
      <c r="R186" s="196"/>
      <c r="S186" s="196"/>
      <c r="T186" s="202"/>
      <c r="U186" s="203"/>
      <c r="V186" s="196"/>
      <c r="W186" s="187">
        <f t="shared" si="47"/>
        <v>210</v>
      </c>
      <c r="X186" s="187">
        <f t="shared" si="48"/>
        <v>0</v>
      </c>
      <c r="Y186" s="204">
        <f t="shared" si="50"/>
        <v>210</v>
      </c>
      <c r="Z186" s="143"/>
      <c r="AA186" s="324"/>
    </row>
    <row r="187" spans="2:28" s="90" customFormat="1" hidden="1" outlineLevel="1">
      <c r="B187" s="142">
        <v>50</v>
      </c>
      <c r="C187" s="195">
        <v>34</v>
      </c>
      <c r="D187" s="196" t="s">
        <v>313</v>
      </c>
      <c r="E187" s="197" t="s">
        <v>289</v>
      </c>
      <c r="F187" s="197" t="s">
        <v>289</v>
      </c>
      <c r="G187" s="197" t="s">
        <v>289</v>
      </c>
      <c r="H187" s="197">
        <v>1</v>
      </c>
      <c r="I187" s="198">
        <v>14.43</v>
      </c>
      <c r="J187" s="199"/>
      <c r="K187" s="197">
        <v>2019</v>
      </c>
      <c r="L187" s="186">
        <v>55.4</v>
      </c>
      <c r="M187" s="188">
        <v>0.2</v>
      </c>
      <c r="N187" s="187">
        <v>160</v>
      </c>
      <c r="O187" s="187">
        <v>0</v>
      </c>
      <c r="P187" s="138">
        <f t="shared" si="49"/>
        <v>160</v>
      </c>
      <c r="Q187" s="138"/>
      <c r="R187" s="138"/>
      <c r="S187" s="138"/>
      <c r="T187" s="169"/>
      <c r="U187" s="170"/>
      <c r="V187" s="138"/>
      <c r="W187" s="191">
        <f t="shared" ref="W187" si="51">SUM(N187,Q187,S187,U187)</f>
        <v>160</v>
      </c>
      <c r="X187" s="191">
        <f t="shared" ref="X187" si="52">SUM(O187,R187,T187,V187)</f>
        <v>0</v>
      </c>
      <c r="Y187" s="191">
        <f t="shared" si="50"/>
        <v>160</v>
      </c>
      <c r="Z187" s="82" t="s">
        <v>304</v>
      </c>
      <c r="AA187" s="324"/>
    </row>
    <row r="188" spans="2:28" collapsed="1">
      <c r="B188" s="3"/>
      <c r="C188" s="3"/>
      <c r="D188" s="3"/>
      <c r="E188" s="9"/>
      <c r="F188" s="9"/>
      <c r="G188" s="9"/>
      <c r="H188" s="9"/>
      <c r="I188" s="14"/>
      <c r="J188" s="29"/>
      <c r="K188" s="9"/>
      <c r="L188" s="141"/>
      <c r="M188" s="16"/>
      <c r="N188" s="6"/>
      <c r="O188" s="6"/>
      <c r="P188" s="6"/>
      <c r="Q188" s="7"/>
      <c r="R188" s="7"/>
      <c r="S188" s="7"/>
      <c r="T188" s="105"/>
      <c r="U188" s="102"/>
      <c r="V188" s="7"/>
      <c r="W188" s="89"/>
      <c r="X188" s="89"/>
      <c r="Y188" s="6"/>
      <c r="Z188" s="47"/>
      <c r="AA188" s="322"/>
      <c r="AB188" s="1"/>
    </row>
    <row r="189" spans="2:28">
      <c r="B189" s="125">
        <v>50</v>
      </c>
      <c r="C189" s="126"/>
      <c r="D189" s="126" t="s">
        <v>263</v>
      </c>
      <c r="E189" s="144"/>
      <c r="F189" s="144"/>
      <c r="G189" s="144"/>
      <c r="H189" s="144"/>
      <c r="I189" s="145"/>
      <c r="J189" s="146"/>
      <c r="K189" s="144"/>
      <c r="L189" s="130"/>
      <c r="M189" s="137"/>
      <c r="N189" s="132">
        <f>SUM(N148:N158)</f>
        <v>19272410</v>
      </c>
      <c r="O189" s="132">
        <f>SUM(O148:O158)</f>
        <v>6873234</v>
      </c>
      <c r="P189" s="132">
        <f>SUM(P148:P158)</f>
        <v>26145644</v>
      </c>
      <c r="Q189" s="132">
        <f>SUM(Q149:Q158)</f>
        <v>0</v>
      </c>
      <c r="R189" s="132">
        <f>SUM(R149:R158)</f>
        <v>0</v>
      </c>
      <c r="S189" s="132">
        <f>SUM(S148:S158)</f>
        <v>0</v>
      </c>
      <c r="T189" s="133">
        <f>SUM(T148:T158)</f>
        <v>0</v>
      </c>
      <c r="U189" s="134">
        <f>SUM(U149:U158)</f>
        <v>0</v>
      </c>
      <c r="V189" s="132">
        <f>SUM(V149:V158)</f>
        <v>0</v>
      </c>
      <c r="W189" s="132">
        <f>SUM(N189,Q189,S189,U189)</f>
        <v>19272410</v>
      </c>
      <c r="X189" s="132">
        <f>SUM(O189,R189,T189,V189)</f>
        <v>6873234</v>
      </c>
      <c r="Y189" s="132">
        <f>SUM(Y148:Y158)</f>
        <v>26145644</v>
      </c>
      <c r="Z189" s="132"/>
      <c r="AA189" s="322"/>
      <c r="AB189" s="1"/>
    </row>
    <row r="190" spans="2:28">
      <c r="B190" s="10">
        <v>10</v>
      </c>
      <c r="C190" s="48" t="s">
        <v>210</v>
      </c>
      <c r="D190" s="4"/>
      <c r="E190" s="35"/>
      <c r="F190" s="35"/>
      <c r="G190" s="35"/>
      <c r="H190" s="35"/>
      <c r="I190" s="36"/>
      <c r="J190" s="37"/>
      <c r="K190" s="49"/>
      <c r="L190" s="5"/>
      <c r="M190" s="18"/>
      <c r="N190" s="18">
        <f t="shared" ref="N190:Y190" si="53">N32</f>
        <v>24965670</v>
      </c>
      <c r="O190" s="18">
        <f t="shared" si="53"/>
        <v>6870139</v>
      </c>
      <c r="P190" s="18">
        <f t="shared" si="53"/>
        <v>31835809</v>
      </c>
      <c r="Q190" s="18">
        <f t="shared" si="53"/>
        <v>0</v>
      </c>
      <c r="R190" s="18">
        <f t="shared" si="53"/>
        <v>0</v>
      </c>
      <c r="S190" s="18">
        <f t="shared" si="53"/>
        <v>0</v>
      </c>
      <c r="T190" s="97">
        <f t="shared" si="53"/>
        <v>0</v>
      </c>
      <c r="U190" s="103">
        <f t="shared" si="53"/>
        <v>0</v>
      </c>
      <c r="V190" s="18">
        <f t="shared" si="53"/>
        <v>0</v>
      </c>
      <c r="W190" s="18">
        <f t="shared" si="53"/>
        <v>24965670</v>
      </c>
      <c r="X190" s="18">
        <f t="shared" si="53"/>
        <v>6870139</v>
      </c>
      <c r="Y190" s="18">
        <f t="shared" si="53"/>
        <v>31835809</v>
      </c>
      <c r="Z190" s="18"/>
      <c r="AA190" s="322"/>
      <c r="AB190" s="1"/>
    </row>
    <row r="191" spans="2:28">
      <c r="B191" s="10">
        <v>20</v>
      </c>
      <c r="C191" s="48" t="s">
        <v>211</v>
      </c>
      <c r="D191" s="4"/>
      <c r="E191" s="35"/>
      <c r="F191" s="35"/>
      <c r="G191" s="35"/>
      <c r="H191" s="35"/>
      <c r="I191" s="36"/>
      <c r="J191" s="37"/>
      <c r="K191" s="49"/>
      <c r="L191" s="5"/>
      <c r="M191" s="18"/>
      <c r="N191" s="18">
        <f t="shared" ref="N191:Y191" si="54">N67</f>
        <v>30228940</v>
      </c>
      <c r="O191" s="18">
        <f t="shared" si="54"/>
        <v>9474303</v>
      </c>
      <c r="P191" s="18">
        <f t="shared" si="54"/>
        <v>39703243</v>
      </c>
      <c r="Q191" s="18">
        <f t="shared" si="54"/>
        <v>0</v>
      </c>
      <c r="R191" s="18">
        <f t="shared" si="54"/>
        <v>0</v>
      </c>
      <c r="S191" s="18">
        <f t="shared" si="54"/>
        <v>0</v>
      </c>
      <c r="T191" s="97">
        <f t="shared" si="54"/>
        <v>0</v>
      </c>
      <c r="U191" s="103">
        <f t="shared" si="54"/>
        <v>0</v>
      </c>
      <c r="V191" s="18">
        <f t="shared" si="54"/>
        <v>0</v>
      </c>
      <c r="W191" s="18">
        <f t="shared" si="54"/>
        <v>30228940</v>
      </c>
      <c r="X191" s="18">
        <f t="shared" si="54"/>
        <v>9474303</v>
      </c>
      <c r="Y191" s="18">
        <f t="shared" si="54"/>
        <v>39703243</v>
      </c>
      <c r="Z191" s="18"/>
      <c r="AA191" s="322"/>
      <c r="AB191" s="1"/>
    </row>
    <row r="192" spans="2:28">
      <c r="B192" s="10">
        <v>30</v>
      </c>
      <c r="C192" s="48" t="s">
        <v>212</v>
      </c>
      <c r="D192" s="4"/>
      <c r="E192" s="35"/>
      <c r="F192" s="35"/>
      <c r="G192" s="35"/>
      <c r="H192" s="35"/>
      <c r="I192" s="36"/>
      <c r="J192" s="37"/>
      <c r="K192" s="49"/>
      <c r="L192" s="5"/>
      <c r="M192" s="18"/>
      <c r="N192" s="18">
        <f t="shared" ref="N192:Y192" si="55">N111</f>
        <v>13661320</v>
      </c>
      <c r="O192" s="18">
        <f t="shared" si="55"/>
        <v>838890</v>
      </c>
      <c r="P192" s="18">
        <f t="shared" si="55"/>
        <v>14500210</v>
      </c>
      <c r="Q192" s="18">
        <f t="shared" si="55"/>
        <v>0</v>
      </c>
      <c r="R192" s="18">
        <f t="shared" si="55"/>
        <v>0</v>
      </c>
      <c r="S192" s="18">
        <f t="shared" si="55"/>
        <v>0</v>
      </c>
      <c r="T192" s="97">
        <f t="shared" si="55"/>
        <v>0</v>
      </c>
      <c r="U192" s="103">
        <f t="shared" si="55"/>
        <v>0</v>
      </c>
      <c r="V192" s="18">
        <f t="shared" si="55"/>
        <v>0</v>
      </c>
      <c r="W192" s="18">
        <f t="shared" si="55"/>
        <v>13661320</v>
      </c>
      <c r="X192" s="18">
        <f t="shared" si="55"/>
        <v>838890</v>
      </c>
      <c r="Y192" s="18">
        <f t="shared" si="55"/>
        <v>14500210</v>
      </c>
      <c r="Z192" s="18"/>
      <c r="AA192" s="322"/>
      <c r="AB192" s="1"/>
    </row>
    <row r="193" spans="2:28">
      <c r="B193" s="10">
        <v>40</v>
      </c>
      <c r="C193" s="48" t="s">
        <v>213</v>
      </c>
      <c r="D193" s="4"/>
      <c r="E193" s="50"/>
      <c r="F193" s="50"/>
      <c r="G193" s="50"/>
      <c r="H193" s="50"/>
      <c r="I193" s="51"/>
      <c r="J193" s="52"/>
      <c r="K193" s="49"/>
      <c r="L193" s="3"/>
      <c r="M193" s="6"/>
      <c r="N193" s="6">
        <f t="shared" ref="N193:Y193" si="56">N146</f>
        <v>18978880</v>
      </c>
      <c r="O193" s="6">
        <f t="shared" si="56"/>
        <v>6177808</v>
      </c>
      <c r="P193" s="6">
        <f t="shared" si="56"/>
        <v>25156688</v>
      </c>
      <c r="Q193" s="6">
        <f t="shared" si="56"/>
        <v>0</v>
      </c>
      <c r="R193" s="6">
        <f t="shared" si="56"/>
        <v>0</v>
      </c>
      <c r="S193" s="6">
        <f t="shared" si="56"/>
        <v>0</v>
      </c>
      <c r="T193" s="95">
        <f t="shared" si="56"/>
        <v>0</v>
      </c>
      <c r="U193" s="100">
        <f t="shared" si="56"/>
        <v>0</v>
      </c>
      <c r="V193" s="6">
        <f t="shared" si="56"/>
        <v>0</v>
      </c>
      <c r="W193" s="6">
        <f t="shared" si="56"/>
        <v>18978880</v>
      </c>
      <c r="X193" s="6">
        <f t="shared" si="56"/>
        <v>6177808</v>
      </c>
      <c r="Y193" s="6">
        <f t="shared" si="56"/>
        <v>25067988</v>
      </c>
      <c r="Z193" s="6"/>
      <c r="AA193" s="322"/>
      <c r="AB193" s="1"/>
    </row>
    <row r="194" spans="2:28" ht="18" customHeight="1" thickBot="1">
      <c r="B194" s="53">
        <v>50</v>
      </c>
      <c r="C194" s="54" t="s">
        <v>214</v>
      </c>
      <c r="D194" s="19"/>
      <c r="E194" s="21"/>
      <c r="F194" s="21"/>
      <c r="G194" s="21"/>
      <c r="H194" s="21"/>
      <c r="I194" s="22"/>
      <c r="J194" s="30"/>
      <c r="K194" s="55"/>
      <c r="L194" s="56"/>
      <c r="M194" s="57"/>
      <c r="N194" s="57">
        <f t="shared" ref="N194:Y194" si="57">N189</f>
        <v>19272410</v>
      </c>
      <c r="O194" s="57">
        <f t="shared" si="57"/>
        <v>6873234</v>
      </c>
      <c r="P194" s="57">
        <f t="shared" si="57"/>
        <v>26145644</v>
      </c>
      <c r="Q194" s="57">
        <f t="shared" si="57"/>
        <v>0</v>
      </c>
      <c r="R194" s="57">
        <f t="shared" si="57"/>
        <v>0</v>
      </c>
      <c r="S194" s="57">
        <f t="shared" si="57"/>
        <v>0</v>
      </c>
      <c r="T194" s="98">
        <f t="shared" si="57"/>
        <v>0</v>
      </c>
      <c r="U194" s="104">
        <f t="shared" si="57"/>
        <v>0</v>
      </c>
      <c r="V194" s="57">
        <f t="shared" si="57"/>
        <v>0</v>
      </c>
      <c r="W194" s="57">
        <f>W189</f>
        <v>19272410</v>
      </c>
      <c r="X194" s="57">
        <f t="shared" si="57"/>
        <v>6873234</v>
      </c>
      <c r="Y194" s="57">
        <f t="shared" si="57"/>
        <v>26145644</v>
      </c>
      <c r="Z194" s="57"/>
      <c r="AA194" s="322"/>
      <c r="AB194" s="1"/>
    </row>
    <row r="195" spans="2:28" ht="24.75" customHeight="1" thickTop="1">
      <c r="B195" s="149"/>
      <c r="C195" s="150"/>
      <c r="D195" s="151"/>
      <c r="E195" s="152"/>
      <c r="F195" s="152"/>
      <c r="G195" s="152"/>
      <c r="H195" s="152"/>
      <c r="I195" s="153"/>
      <c r="J195" s="154"/>
      <c r="K195" s="155" t="s">
        <v>271</v>
      </c>
      <c r="L195" s="156"/>
      <c r="M195" s="157"/>
      <c r="N195" s="158">
        <f t="shared" ref="N195:Y195" si="58">SUM(N32,N67,N111,N146,N189)</f>
        <v>107107220</v>
      </c>
      <c r="O195" s="158">
        <f t="shared" si="58"/>
        <v>30234374</v>
      </c>
      <c r="P195" s="158">
        <f t="shared" si="58"/>
        <v>137341594</v>
      </c>
      <c r="Q195" s="158">
        <f t="shared" si="58"/>
        <v>0</v>
      </c>
      <c r="R195" s="158">
        <f t="shared" si="58"/>
        <v>0</v>
      </c>
      <c r="S195" s="159">
        <f t="shared" si="58"/>
        <v>0</v>
      </c>
      <c r="T195" s="160">
        <f t="shared" si="58"/>
        <v>0</v>
      </c>
      <c r="U195" s="161">
        <f t="shared" si="58"/>
        <v>0</v>
      </c>
      <c r="V195" s="158">
        <f t="shared" si="58"/>
        <v>0</v>
      </c>
      <c r="W195" s="158">
        <f t="shared" si="58"/>
        <v>107107220</v>
      </c>
      <c r="X195" s="158">
        <f t="shared" si="58"/>
        <v>30234374</v>
      </c>
      <c r="Y195" s="158">
        <f t="shared" si="58"/>
        <v>137252894</v>
      </c>
      <c r="Z195" s="162"/>
      <c r="AA195" s="322"/>
      <c r="AB195" s="1"/>
    </row>
    <row r="196" spans="2:28" ht="18.75">
      <c r="I196" s="33"/>
      <c r="J196" s="34"/>
      <c r="K196" s="83"/>
      <c r="M196" s="84"/>
      <c r="N196" s="84"/>
      <c r="O196" s="84"/>
      <c r="P196" s="85"/>
      <c r="Q196" s="85"/>
      <c r="R196" s="85"/>
      <c r="S196" s="85"/>
      <c r="T196" s="85"/>
      <c r="U196" s="85"/>
      <c r="V196" s="85"/>
      <c r="W196" s="85"/>
      <c r="X196" s="85"/>
      <c r="Y196" s="85"/>
      <c r="Z196" s="84"/>
      <c r="AA196" s="325"/>
      <c r="AB196" s="84"/>
    </row>
    <row r="197" spans="2:28" ht="19.5">
      <c r="B197" s="32" t="s">
        <v>336</v>
      </c>
      <c r="I197" s="33"/>
      <c r="J197" s="34"/>
      <c r="M197" s="20"/>
      <c r="N197" s="20"/>
      <c r="O197" s="20"/>
      <c r="Z197" s="20"/>
      <c r="AA197" s="326"/>
      <c r="AB197" s="20"/>
    </row>
    <row r="198" spans="2:28" ht="19.5">
      <c r="B198" s="31" t="s">
        <v>224</v>
      </c>
      <c r="C198" s="301" t="s">
        <v>160</v>
      </c>
      <c r="D198" s="301"/>
      <c r="E198" s="301" t="s">
        <v>161</v>
      </c>
      <c r="F198" s="301"/>
      <c r="G198" s="301" t="s">
        <v>162</v>
      </c>
      <c r="H198" s="301"/>
      <c r="I198" s="301" t="s">
        <v>163</v>
      </c>
      <c r="J198" s="301"/>
      <c r="K198" s="301"/>
      <c r="L198" s="301"/>
      <c r="M198" s="301"/>
      <c r="N198" s="31" t="s">
        <v>225</v>
      </c>
      <c r="O198" s="24" t="s">
        <v>164</v>
      </c>
      <c r="P198" s="212"/>
      <c r="Q198" s="24"/>
      <c r="R198" s="87"/>
      <c r="S198" s="24"/>
      <c r="T198" s="87"/>
      <c r="U198" s="24"/>
      <c r="V198" s="87"/>
      <c r="W198" s="1"/>
      <c r="X198" s="1"/>
      <c r="Y198" s="1"/>
      <c r="Z198" s="1"/>
      <c r="AA198" s="322"/>
      <c r="AB198" s="1"/>
    </row>
    <row r="199" spans="2:28" s="43" customFormat="1" ht="16.5">
      <c r="B199" s="217">
        <v>10</v>
      </c>
      <c r="C199" s="218" t="s">
        <v>170</v>
      </c>
      <c r="D199" s="219"/>
      <c r="E199" s="220" t="s">
        <v>244</v>
      </c>
      <c r="F199" s="221"/>
      <c r="G199" s="222" t="s">
        <v>171</v>
      </c>
      <c r="H199" s="223"/>
      <c r="I199" s="224"/>
      <c r="J199" s="225"/>
      <c r="K199" s="226"/>
      <c r="L199" s="227"/>
      <c r="M199" s="228"/>
      <c r="N199" s="229">
        <v>840</v>
      </c>
      <c r="O199" s="274" t="s">
        <v>331</v>
      </c>
      <c r="P199" s="275"/>
      <c r="Q199" s="59"/>
      <c r="R199" s="61"/>
      <c r="S199" s="59"/>
      <c r="T199" s="61"/>
      <c r="U199" s="59"/>
      <c r="V199" s="61"/>
      <c r="AA199" s="327"/>
    </row>
    <row r="200" spans="2:28" s="43" customFormat="1" ht="16.5">
      <c r="B200" s="230">
        <v>10</v>
      </c>
      <c r="C200" s="231" t="s">
        <v>175</v>
      </c>
      <c r="D200" s="232"/>
      <c r="E200" s="233" t="s">
        <v>176</v>
      </c>
      <c r="F200" s="234"/>
      <c r="G200" s="235">
        <v>50</v>
      </c>
      <c r="H200" s="236"/>
      <c r="I200" s="237"/>
      <c r="J200" s="238"/>
      <c r="K200" s="239"/>
      <c r="L200" s="240"/>
      <c r="M200" s="241"/>
      <c r="N200" s="242">
        <v>3700</v>
      </c>
      <c r="O200" s="207">
        <f>SUM(N199:N200)</f>
        <v>4540</v>
      </c>
      <c r="P200" s="214" t="s">
        <v>172</v>
      </c>
      <c r="Q200" s="60" t="s">
        <v>208</v>
      </c>
      <c r="R200" s="61"/>
      <c r="S200" s="60" t="s">
        <v>208</v>
      </c>
      <c r="T200" s="61"/>
      <c r="U200" s="60" t="s">
        <v>208</v>
      </c>
      <c r="V200" s="61"/>
      <c r="AA200" s="327"/>
    </row>
    <row r="201" spans="2:28" s="43" customFormat="1" ht="16.5">
      <c r="B201" s="217">
        <v>20</v>
      </c>
      <c r="C201" s="218" t="s">
        <v>165</v>
      </c>
      <c r="D201" s="219"/>
      <c r="E201" s="220" t="s">
        <v>166</v>
      </c>
      <c r="F201" s="221"/>
      <c r="G201" s="243"/>
      <c r="H201" s="244"/>
      <c r="I201" s="224" t="s">
        <v>235</v>
      </c>
      <c r="J201" s="225"/>
      <c r="K201" s="226"/>
      <c r="L201" s="227"/>
      <c r="M201" s="228"/>
      <c r="N201" s="229">
        <v>1200</v>
      </c>
      <c r="O201" s="208"/>
      <c r="P201" s="213"/>
      <c r="Q201" s="59"/>
      <c r="R201" s="61"/>
      <c r="S201" s="59"/>
      <c r="T201" s="61"/>
      <c r="U201" s="59"/>
      <c r="V201" s="61"/>
      <c r="AA201" s="327"/>
    </row>
    <row r="202" spans="2:28" s="43" customFormat="1" ht="16.5">
      <c r="B202" s="245">
        <v>20</v>
      </c>
      <c r="C202" s="246" t="s">
        <v>167</v>
      </c>
      <c r="D202" s="247"/>
      <c r="E202" s="248" t="s">
        <v>168</v>
      </c>
      <c r="F202" s="249"/>
      <c r="G202" s="250"/>
      <c r="H202" s="251"/>
      <c r="I202" s="252" t="s">
        <v>236</v>
      </c>
      <c r="J202" s="253"/>
      <c r="K202" s="254"/>
      <c r="L202" s="255"/>
      <c r="M202" s="256"/>
      <c r="N202" s="257">
        <v>3000</v>
      </c>
      <c r="O202" s="209"/>
      <c r="P202" s="215"/>
      <c r="Q202" s="61"/>
      <c r="R202" s="61"/>
      <c r="S202" s="61"/>
      <c r="T202" s="61"/>
      <c r="U202" s="61"/>
      <c r="V202" s="61"/>
      <c r="AA202" s="327"/>
    </row>
    <row r="203" spans="2:28" s="43" customFormat="1" ht="16.5">
      <c r="B203" s="245">
        <v>20</v>
      </c>
      <c r="C203" s="246" t="s">
        <v>169</v>
      </c>
      <c r="D203" s="247"/>
      <c r="E203" s="248" t="s">
        <v>168</v>
      </c>
      <c r="F203" s="249"/>
      <c r="G203" s="258">
        <v>100</v>
      </c>
      <c r="H203" s="259"/>
      <c r="I203" s="252" t="s">
        <v>235</v>
      </c>
      <c r="J203" s="253"/>
      <c r="K203" s="254"/>
      <c r="L203" s="255"/>
      <c r="M203" s="256"/>
      <c r="N203" s="257">
        <v>3000</v>
      </c>
      <c r="O203" s="276" t="s">
        <v>332</v>
      </c>
      <c r="P203" s="277"/>
      <c r="Q203" s="61"/>
      <c r="R203" s="61"/>
      <c r="S203" s="61"/>
      <c r="T203" s="61"/>
      <c r="U203" s="61"/>
      <c r="V203" s="61"/>
      <c r="AA203" s="327"/>
    </row>
    <row r="204" spans="2:28" s="43" customFormat="1" ht="16.5">
      <c r="B204" s="230">
        <v>20</v>
      </c>
      <c r="C204" s="231" t="s">
        <v>170</v>
      </c>
      <c r="D204" s="232"/>
      <c r="E204" s="233" t="s">
        <v>244</v>
      </c>
      <c r="F204" s="234"/>
      <c r="G204" s="235" t="s">
        <v>171</v>
      </c>
      <c r="H204" s="236"/>
      <c r="I204" s="237" t="s">
        <v>237</v>
      </c>
      <c r="J204" s="238"/>
      <c r="K204" s="239"/>
      <c r="L204" s="240"/>
      <c r="M204" s="241"/>
      <c r="N204" s="242">
        <v>840</v>
      </c>
      <c r="O204" s="207">
        <f>SUM(N201:N204)</f>
        <v>8040</v>
      </c>
      <c r="P204" s="214" t="s">
        <v>172</v>
      </c>
      <c r="Q204" s="60" t="s">
        <v>203</v>
      </c>
      <c r="R204" s="61"/>
      <c r="S204" s="60" t="s">
        <v>203</v>
      </c>
      <c r="T204" s="61"/>
      <c r="U204" s="60" t="s">
        <v>203</v>
      </c>
      <c r="V204" s="61"/>
      <c r="AA204" s="327"/>
    </row>
    <row r="205" spans="2:28" s="43" customFormat="1" ht="16.5">
      <c r="B205" s="270">
        <v>30</v>
      </c>
      <c r="C205" s="278" t="s">
        <v>170</v>
      </c>
      <c r="D205" s="279"/>
      <c r="E205" s="282" t="s">
        <v>244</v>
      </c>
      <c r="F205" s="283"/>
      <c r="G205" s="292" t="s">
        <v>171</v>
      </c>
      <c r="H205" s="293"/>
      <c r="I205" s="286" t="s">
        <v>238</v>
      </c>
      <c r="J205" s="287"/>
      <c r="K205" s="287"/>
      <c r="L205" s="287"/>
      <c r="M205" s="288"/>
      <c r="N205" s="272">
        <v>840</v>
      </c>
      <c r="O205" s="274" t="s">
        <v>335</v>
      </c>
      <c r="P205" s="275"/>
      <c r="Q205" s="60"/>
      <c r="R205" s="61"/>
      <c r="S205" s="60"/>
      <c r="T205" s="61"/>
      <c r="U205" s="60"/>
      <c r="V205" s="61"/>
      <c r="AA205" s="327"/>
    </row>
    <row r="206" spans="2:28" s="43" customFormat="1" ht="16.5">
      <c r="B206" s="271"/>
      <c r="C206" s="280"/>
      <c r="D206" s="281"/>
      <c r="E206" s="284"/>
      <c r="F206" s="285"/>
      <c r="G206" s="294"/>
      <c r="H206" s="295"/>
      <c r="I206" s="289"/>
      <c r="J206" s="290"/>
      <c r="K206" s="290"/>
      <c r="L206" s="290"/>
      <c r="M206" s="291"/>
      <c r="N206" s="273"/>
      <c r="O206" s="207">
        <f>SUM(N205)</f>
        <v>840</v>
      </c>
      <c r="P206" s="214" t="s">
        <v>172</v>
      </c>
      <c r="Q206" s="42" t="s">
        <v>205</v>
      </c>
      <c r="R206" s="61"/>
      <c r="S206" s="42" t="s">
        <v>205</v>
      </c>
      <c r="T206" s="61"/>
      <c r="U206" s="42" t="s">
        <v>205</v>
      </c>
      <c r="V206" s="61"/>
      <c r="AA206" s="327"/>
    </row>
    <row r="207" spans="2:28" s="43" customFormat="1" ht="16.5">
      <c r="B207" s="217">
        <v>40</v>
      </c>
      <c r="C207" s="218" t="s">
        <v>178</v>
      </c>
      <c r="D207" s="219"/>
      <c r="E207" s="220" t="s">
        <v>177</v>
      </c>
      <c r="F207" s="219"/>
      <c r="G207" s="243"/>
      <c r="H207" s="244"/>
      <c r="I207" s="260" t="s">
        <v>239</v>
      </c>
      <c r="J207" s="225"/>
      <c r="K207" s="227"/>
      <c r="L207" s="227"/>
      <c r="M207" s="228"/>
      <c r="N207" s="229">
        <v>2055</v>
      </c>
      <c r="O207" s="206"/>
      <c r="P207" s="213"/>
      <c r="Q207" s="59"/>
      <c r="R207" s="61"/>
      <c r="S207" s="59"/>
      <c r="T207" s="61"/>
      <c r="U207" s="59"/>
      <c r="V207" s="61"/>
      <c r="AA207" s="327"/>
    </row>
    <row r="208" spans="2:28" s="43" customFormat="1" ht="16.5">
      <c r="B208" s="245">
        <v>40</v>
      </c>
      <c r="C208" s="246" t="s">
        <v>179</v>
      </c>
      <c r="D208" s="247"/>
      <c r="E208" s="248" t="s">
        <v>177</v>
      </c>
      <c r="F208" s="247"/>
      <c r="G208" s="250"/>
      <c r="H208" s="251"/>
      <c r="I208" s="261" t="s">
        <v>239</v>
      </c>
      <c r="J208" s="253"/>
      <c r="K208" s="255"/>
      <c r="L208" s="255"/>
      <c r="M208" s="256"/>
      <c r="N208" s="257">
        <v>1251</v>
      </c>
      <c r="O208" s="211"/>
      <c r="P208" s="215"/>
      <c r="Q208" s="61"/>
      <c r="R208" s="61"/>
      <c r="S208" s="61"/>
      <c r="T208" s="61"/>
      <c r="U208" s="61"/>
      <c r="V208" s="61"/>
      <c r="AA208" s="327"/>
    </row>
    <row r="209" spans="2:27" s="43" customFormat="1" ht="16.5">
      <c r="B209" s="245">
        <v>40</v>
      </c>
      <c r="C209" s="246" t="s">
        <v>180</v>
      </c>
      <c r="D209" s="247"/>
      <c r="E209" s="248" t="s">
        <v>177</v>
      </c>
      <c r="F209" s="247"/>
      <c r="G209" s="250"/>
      <c r="H209" s="251"/>
      <c r="I209" s="261" t="s">
        <v>239</v>
      </c>
      <c r="J209" s="253"/>
      <c r="K209" s="255"/>
      <c r="L209" s="255"/>
      <c r="M209" s="256"/>
      <c r="N209" s="257">
        <v>1251</v>
      </c>
      <c r="O209" s="211"/>
      <c r="P209" s="215"/>
      <c r="Q209" s="61"/>
      <c r="R209" s="61"/>
      <c r="S209" s="61"/>
      <c r="T209" s="61"/>
      <c r="U209" s="61"/>
      <c r="V209" s="61"/>
      <c r="AA209" s="327"/>
    </row>
    <row r="210" spans="2:27" s="43" customFormat="1" ht="16.5">
      <c r="B210" s="245">
        <v>40</v>
      </c>
      <c r="C210" s="246" t="s">
        <v>181</v>
      </c>
      <c r="D210" s="247"/>
      <c r="E210" s="248" t="s">
        <v>177</v>
      </c>
      <c r="F210" s="247"/>
      <c r="G210" s="250"/>
      <c r="H210" s="251"/>
      <c r="I210" s="261" t="s">
        <v>239</v>
      </c>
      <c r="J210" s="253"/>
      <c r="K210" s="255"/>
      <c r="L210" s="255"/>
      <c r="M210" s="256"/>
      <c r="N210" s="257">
        <v>1251</v>
      </c>
      <c r="O210" s="211"/>
      <c r="P210" s="215"/>
      <c r="Q210" s="61"/>
      <c r="R210" s="61"/>
      <c r="S210" s="61"/>
      <c r="T210" s="61"/>
      <c r="U210" s="61"/>
      <c r="V210" s="61"/>
      <c r="AA210" s="327"/>
    </row>
    <row r="211" spans="2:27" s="43" customFormat="1" ht="16.5">
      <c r="B211" s="245">
        <v>40</v>
      </c>
      <c r="C211" s="246" t="s">
        <v>182</v>
      </c>
      <c r="D211" s="247"/>
      <c r="E211" s="248" t="s">
        <v>177</v>
      </c>
      <c r="F211" s="247"/>
      <c r="G211" s="250"/>
      <c r="H211" s="251"/>
      <c r="I211" s="261" t="s">
        <v>239</v>
      </c>
      <c r="J211" s="253"/>
      <c r="K211" s="255"/>
      <c r="L211" s="255"/>
      <c r="M211" s="256"/>
      <c r="N211" s="257">
        <v>2455</v>
      </c>
      <c r="O211" s="211"/>
      <c r="P211" s="215"/>
      <c r="Q211" s="61"/>
      <c r="R211" s="61"/>
      <c r="S211" s="61"/>
      <c r="T211" s="61"/>
      <c r="U211" s="61"/>
      <c r="V211" s="61"/>
      <c r="AA211" s="327"/>
    </row>
    <row r="212" spans="2:27" s="43" customFormat="1" ht="16.5">
      <c r="B212" s="245">
        <v>40</v>
      </c>
      <c r="C212" s="246" t="s">
        <v>183</v>
      </c>
      <c r="D212" s="247"/>
      <c r="E212" s="248" t="s">
        <v>177</v>
      </c>
      <c r="F212" s="247"/>
      <c r="G212" s="250"/>
      <c r="H212" s="251"/>
      <c r="I212" s="261" t="s">
        <v>239</v>
      </c>
      <c r="J212" s="253"/>
      <c r="K212" s="255"/>
      <c r="L212" s="255"/>
      <c r="M212" s="256"/>
      <c r="N212" s="257">
        <v>2455</v>
      </c>
      <c r="O212" s="211"/>
      <c r="P212" s="215"/>
      <c r="Q212" s="61"/>
      <c r="R212" s="61"/>
      <c r="S212" s="61"/>
      <c r="T212" s="61"/>
      <c r="U212" s="61"/>
      <c r="V212" s="61"/>
      <c r="AA212" s="327"/>
    </row>
    <row r="213" spans="2:27" s="43" customFormat="1" ht="16.5">
      <c r="B213" s="245">
        <v>40</v>
      </c>
      <c r="C213" s="246" t="s">
        <v>184</v>
      </c>
      <c r="D213" s="247"/>
      <c r="E213" s="248" t="s">
        <v>185</v>
      </c>
      <c r="F213" s="247"/>
      <c r="G213" s="250"/>
      <c r="H213" s="251"/>
      <c r="I213" s="261" t="s">
        <v>240</v>
      </c>
      <c r="J213" s="253"/>
      <c r="K213" s="255"/>
      <c r="L213" s="255"/>
      <c r="M213" s="256"/>
      <c r="N213" s="257">
        <v>2400</v>
      </c>
      <c r="O213" s="211"/>
      <c r="P213" s="215"/>
      <c r="Q213" s="61"/>
      <c r="R213" s="61"/>
      <c r="S213" s="61"/>
      <c r="T213" s="61"/>
      <c r="U213" s="61"/>
      <c r="V213" s="61"/>
      <c r="AA213" s="327"/>
    </row>
    <row r="214" spans="2:27" s="43" customFormat="1" ht="16.5">
      <c r="B214" s="245">
        <v>40</v>
      </c>
      <c r="C214" s="246" t="s">
        <v>186</v>
      </c>
      <c r="D214" s="247"/>
      <c r="E214" s="248" t="s">
        <v>187</v>
      </c>
      <c r="F214" s="247"/>
      <c r="G214" s="250"/>
      <c r="H214" s="251"/>
      <c r="I214" s="261" t="s">
        <v>241</v>
      </c>
      <c r="J214" s="253"/>
      <c r="K214" s="255"/>
      <c r="L214" s="255"/>
      <c r="M214" s="256"/>
      <c r="N214" s="257">
        <v>1200</v>
      </c>
      <c r="O214" s="211"/>
      <c r="P214" s="215"/>
      <c r="Q214" s="61"/>
      <c r="R214" s="61"/>
      <c r="S214" s="61"/>
      <c r="T214" s="61"/>
      <c r="U214" s="61"/>
      <c r="V214" s="61"/>
      <c r="AA214" s="327"/>
    </row>
    <row r="215" spans="2:27" s="43" customFormat="1" ht="16.5">
      <c r="B215" s="245">
        <v>40</v>
      </c>
      <c r="C215" s="246" t="s">
        <v>188</v>
      </c>
      <c r="D215" s="247"/>
      <c r="E215" s="248" t="s">
        <v>185</v>
      </c>
      <c r="F215" s="247"/>
      <c r="G215" s="250" t="s">
        <v>189</v>
      </c>
      <c r="H215" s="251"/>
      <c r="I215" s="261" t="s">
        <v>241</v>
      </c>
      <c r="J215" s="253"/>
      <c r="K215" s="255"/>
      <c r="L215" s="255"/>
      <c r="M215" s="256"/>
      <c r="N215" s="257">
        <v>1200</v>
      </c>
      <c r="O215" s="211"/>
      <c r="P215" s="215"/>
      <c r="Q215" s="61"/>
      <c r="R215" s="61"/>
      <c r="S215" s="61"/>
      <c r="T215" s="61"/>
      <c r="U215" s="61"/>
      <c r="V215" s="61"/>
      <c r="AA215" s="327"/>
    </row>
    <row r="216" spans="2:27" s="43" customFormat="1" ht="16.5">
      <c r="B216" s="245">
        <v>40</v>
      </c>
      <c r="C216" s="246" t="s">
        <v>190</v>
      </c>
      <c r="D216" s="247"/>
      <c r="E216" s="248" t="s">
        <v>187</v>
      </c>
      <c r="F216" s="247"/>
      <c r="G216" s="250"/>
      <c r="H216" s="251"/>
      <c r="I216" s="261" t="s">
        <v>241</v>
      </c>
      <c r="J216" s="253"/>
      <c r="K216" s="255"/>
      <c r="L216" s="255"/>
      <c r="M216" s="256"/>
      <c r="N216" s="257">
        <v>1080</v>
      </c>
      <c r="O216" s="211"/>
      <c r="P216" s="215"/>
      <c r="Q216" s="61"/>
      <c r="R216" s="61"/>
      <c r="S216" s="61"/>
      <c r="T216" s="61"/>
      <c r="U216" s="61"/>
      <c r="V216" s="61"/>
      <c r="AA216" s="327"/>
    </row>
    <row r="217" spans="2:27" s="43" customFormat="1" ht="16.5">
      <c r="B217" s="245">
        <v>40</v>
      </c>
      <c r="C217" s="246" t="s">
        <v>191</v>
      </c>
      <c r="D217" s="247"/>
      <c r="E217" s="248" t="s">
        <v>187</v>
      </c>
      <c r="F217" s="247"/>
      <c r="G217" s="250"/>
      <c r="H217" s="251"/>
      <c r="I217" s="261" t="s">
        <v>241</v>
      </c>
      <c r="J217" s="253"/>
      <c r="K217" s="255"/>
      <c r="L217" s="255"/>
      <c r="M217" s="256"/>
      <c r="N217" s="257">
        <v>1080</v>
      </c>
      <c r="O217" s="211"/>
      <c r="P217" s="215"/>
      <c r="Q217" s="61"/>
      <c r="R217" s="61"/>
      <c r="S217" s="61"/>
      <c r="T217" s="61"/>
      <c r="U217" s="61"/>
      <c r="V217" s="61"/>
      <c r="AA217" s="327"/>
    </row>
    <row r="218" spans="2:27" s="43" customFormat="1" ht="16.5">
      <c r="B218" s="245">
        <v>40</v>
      </c>
      <c r="C218" s="246" t="s">
        <v>192</v>
      </c>
      <c r="D218" s="247"/>
      <c r="E218" s="248" t="s">
        <v>193</v>
      </c>
      <c r="F218" s="247"/>
      <c r="G218" s="250"/>
      <c r="H218" s="251"/>
      <c r="I218" s="261" t="s">
        <v>241</v>
      </c>
      <c r="J218" s="253"/>
      <c r="K218" s="255"/>
      <c r="L218" s="255"/>
      <c r="M218" s="256"/>
      <c r="N218" s="257">
        <v>1000</v>
      </c>
      <c r="O218" s="211"/>
      <c r="P218" s="215"/>
      <c r="Q218" s="61"/>
      <c r="R218" s="61"/>
      <c r="S218" s="61"/>
      <c r="T218" s="61"/>
      <c r="U218" s="61"/>
      <c r="V218" s="61"/>
      <c r="AA218" s="327"/>
    </row>
    <row r="219" spans="2:27" s="43" customFormat="1" ht="16.5">
      <c r="B219" s="245">
        <v>40</v>
      </c>
      <c r="C219" s="246" t="s">
        <v>194</v>
      </c>
      <c r="D219" s="247"/>
      <c r="E219" s="248" t="s">
        <v>195</v>
      </c>
      <c r="F219" s="247"/>
      <c r="G219" s="250"/>
      <c r="H219" s="251"/>
      <c r="I219" s="261" t="s">
        <v>240</v>
      </c>
      <c r="J219" s="253"/>
      <c r="K219" s="255"/>
      <c r="L219" s="255"/>
      <c r="M219" s="256"/>
      <c r="N219" s="257">
        <v>700</v>
      </c>
      <c r="O219" s="211"/>
      <c r="P219" s="215"/>
      <c r="Q219" s="61"/>
      <c r="R219" s="61"/>
      <c r="S219" s="61"/>
      <c r="T219" s="61"/>
      <c r="U219" s="61"/>
      <c r="V219" s="61"/>
      <c r="AA219" s="327"/>
    </row>
    <row r="220" spans="2:27" s="43" customFormat="1" ht="16.5">
      <c r="B220" s="245">
        <v>40</v>
      </c>
      <c r="C220" s="246" t="s">
        <v>196</v>
      </c>
      <c r="D220" s="247"/>
      <c r="E220" s="248" t="s">
        <v>195</v>
      </c>
      <c r="F220" s="247"/>
      <c r="G220" s="250"/>
      <c r="H220" s="251"/>
      <c r="I220" s="261" t="s">
        <v>240</v>
      </c>
      <c r="J220" s="253"/>
      <c r="K220" s="255"/>
      <c r="L220" s="255"/>
      <c r="M220" s="256"/>
      <c r="N220" s="257">
        <v>700</v>
      </c>
      <c r="O220" s="211"/>
      <c r="P220" s="215"/>
      <c r="Q220" s="61"/>
      <c r="R220" s="61"/>
      <c r="S220" s="61"/>
      <c r="T220" s="61"/>
      <c r="U220" s="61"/>
      <c r="V220" s="61"/>
      <c r="AA220" s="327"/>
    </row>
    <row r="221" spans="2:27" s="43" customFormat="1" ht="16.5">
      <c r="B221" s="245">
        <v>40</v>
      </c>
      <c r="C221" s="246" t="s">
        <v>197</v>
      </c>
      <c r="D221" s="247"/>
      <c r="E221" s="248" t="s">
        <v>195</v>
      </c>
      <c r="F221" s="247"/>
      <c r="G221" s="250"/>
      <c r="H221" s="251"/>
      <c r="I221" s="261" t="s">
        <v>241</v>
      </c>
      <c r="J221" s="253"/>
      <c r="K221" s="255"/>
      <c r="L221" s="255"/>
      <c r="M221" s="256"/>
      <c r="N221" s="257">
        <v>700</v>
      </c>
      <c r="O221" s="211"/>
      <c r="P221" s="215"/>
      <c r="Q221" s="61"/>
      <c r="R221" s="61"/>
      <c r="S221" s="61"/>
      <c r="T221" s="61"/>
      <c r="U221" s="61"/>
      <c r="V221" s="61"/>
      <c r="AA221" s="327"/>
    </row>
    <row r="222" spans="2:27" s="43" customFormat="1" ht="16.5">
      <c r="B222" s="245">
        <v>40</v>
      </c>
      <c r="C222" s="246" t="s">
        <v>198</v>
      </c>
      <c r="D222" s="247"/>
      <c r="E222" s="248" t="s">
        <v>199</v>
      </c>
      <c r="F222" s="247"/>
      <c r="G222" s="250"/>
      <c r="H222" s="251"/>
      <c r="I222" s="261" t="s">
        <v>242</v>
      </c>
      <c r="J222" s="253"/>
      <c r="K222" s="255"/>
      <c r="L222" s="255"/>
      <c r="M222" s="256"/>
      <c r="N222" s="257">
        <v>11500</v>
      </c>
      <c r="O222" s="211"/>
      <c r="P222" s="215"/>
      <c r="Q222" s="61"/>
      <c r="R222" s="61"/>
      <c r="S222" s="61"/>
      <c r="T222" s="61"/>
      <c r="U222" s="61"/>
      <c r="V222" s="61"/>
      <c r="AA222" s="327"/>
    </row>
    <row r="223" spans="2:27" s="43" customFormat="1" ht="16.5">
      <c r="B223" s="245">
        <v>40</v>
      </c>
      <c r="C223" s="246" t="s">
        <v>170</v>
      </c>
      <c r="D223" s="247"/>
      <c r="E223" s="248" t="s">
        <v>244</v>
      </c>
      <c r="F223" s="247"/>
      <c r="G223" s="258" t="s">
        <v>171</v>
      </c>
      <c r="H223" s="251"/>
      <c r="I223" s="261" t="s">
        <v>243</v>
      </c>
      <c r="J223" s="253"/>
      <c r="K223" s="255"/>
      <c r="L223" s="255"/>
      <c r="M223" s="256"/>
      <c r="N223" s="257">
        <v>840</v>
      </c>
      <c r="O223" s="268" t="s">
        <v>333</v>
      </c>
      <c r="P223" s="265"/>
      <c r="Q223" s="61"/>
      <c r="R223" s="61"/>
      <c r="S223" s="61"/>
      <c r="T223" s="61"/>
      <c r="U223" s="61"/>
      <c r="V223" s="61"/>
      <c r="AA223" s="327"/>
    </row>
    <row r="224" spans="2:27" s="43" customFormat="1" ht="16.5">
      <c r="B224" s="230">
        <v>40</v>
      </c>
      <c r="C224" s="231" t="s">
        <v>200</v>
      </c>
      <c r="D224" s="232"/>
      <c r="E224" s="233"/>
      <c r="F224" s="232"/>
      <c r="G224" s="262"/>
      <c r="H224" s="263"/>
      <c r="I224" s="264" t="s">
        <v>242</v>
      </c>
      <c r="J224" s="238"/>
      <c r="K224" s="240"/>
      <c r="L224" s="240"/>
      <c r="M224" s="241"/>
      <c r="N224" s="242">
        <v>7296</v>
      </c>
      <c r="O224" s="207">
        <f>SUM(N207:N224)</f>
        <v>40414</v>
      </c>
      <c r="P224" s="214" t="s">
        <v>172</v>
      </c>
      <c r="Q224" s="60" t="s">
        <v>209</v>
      </c>
      <c r="R224" s="61"/>
      <c r="S224" s="60" t="s">
        <v>209</v>
      </c>
      <c r="T224" s="61"/>
      <c r="U224" s="60" t="s">
        <v>209</v>
      </c>
      <c r="V224" s="61"/>
      <c r="AA224" s="327"/>
    </row>
    <row r="225" spans="2:28" s="43" customFormat="1" ht="16.5">
      <c r="B225" s="217">
        <v>50</v>
      </c>
      <c r="C225" s="218" t="s">
        <v>173</v>
      </c>
      <c r="D225" s="219"/>
      <c r="E225" s="220"/>
      <c r="F225" s="221"/>
      <c r="G225" s="296" t="s">
        <v>174</v>
      </c>
      <c r="H225" s="297"/>
      <c r="I225" s="224" t="s">
        <v>314</v>
      </c>
      <c r="J225" s="225"/>
      <c r="K225" s="226"/>
      <c r="L225" s="227"/>
      <c r="M225" s="228"/>
      <c r="N225" s="229">
        <v>1500</v>
      </c>
      <c r="O225" s="266" t="s">
        <v>334</v>
      </c>
      <c r="P225" s="267"/>
      <c r="Q225" s="59"/>
      <c r="R225" s="61"/>
      <c r="S225" s="59"/>
      <c r="T225" s="61"/>
      <c r="U225" s="59"/>
      <c r="V225" s="61"/>
      <c r="AA225" s="327"/>
    </row>
    <row r="226" spans="2:28" s="43" customFormat="1" ht="16.5">
      <c r="B226" s="230">
        <v>50</v>
      </c>
      <c r="C226" s="231" t="s">
        <v>170</v>
      </c>
      <c r="D226" s="232"/>
      <c r="E226" s="233" t="s">
        <v>202</v>
      </c>
      <c r="F226" s="234"/>
      <c r="G226" s="235" t="s">
        <v>171</v>
      </c>
      <c r="H226" s="236"/>
      <c r="I226" s="237" t="s">
        <v>314</v>
      </c>
      <c r="J226" s="238"/>
      <c r="K226" s="239"/>
      <c r="L226" s="240"/>
      <c r="M226" s="241"/>
      <c r="N226" s="242">
        <v>840</v>
      </c>
      <c r="O226" s="207">
        <f>SUM(N225:N226)</f>
        <v>2340</v>
      </c>
      <c r="P226" s="214" t="s">
        <v>172</v>
      </c>
      <c r="Q226" s="60" t="s">
        <v>204</v>
      </c>
      <c r="R226" s="61"/>
      <c r="S226" s="60" t="s">
        <v>204</v>
      </c>
      <c r="T226" s="61"/>
      <c r="U226" s="60" t="s">
        <v>204</v>
      </c>
      <c r="V226" s="61"/>
      <c r="AA226" s="327"/>
    </row>
    <row r="227" spans="2:28" s="43" customFormat="1" ht="16.5">
      <c r="B227" s="23"/>
      <c r="C227" s="25" t="s">
        <v>201</v>
      </c>
      <c r="D227" s="26"/>
      <c r="E227" s="44"/>
      <c r="F227" s="44"/>
      <c r="G227" s="45"/>
      <c r="H227" s="40"/>
      <c r="I227" s="41"/>
      <c r="J227" s="39"/>
      <c r="K227" s="41"/>
      <c r="L227" s="41"/>
      <c r="M227" s="38"/>
      <c r="N227" s="216" t="s">
        <v>330</v>
      </c>
      <c r="O227" s="210">
        <f>SUM(O199:O226)</f>
        <v>56174</v>
      </c>
      <c r="P227" s="26" t="s">
        <v>329</v>
      </c>
      <c r="Q227" s="42"/>
      <c r="R227" s="61"/>
      <c r="S227" s="42"/>
      <c r="T227" s="61"/>
      <c r="U227" s="42"/>
      <c r="V227" s="61"/>
      <c r="AA227" s="327"/>
    </row>
    <row r="228" spans="2:28">
      <c r="I228" s="33"/>
      <c r="J228" s="34"/>
      <c r="M228" s="20"/>
      <c r="N228" s="20"/>
      <c r="O228" s="20"/>
      <c r="Q228" s="20"/>
      <c r="R228" s="20"/>
      <c r="S228" s="20"/>
      <c r="T228" s="20"/>
      <c r="U228" s="20"/>
      <c r="V228" s="20"/>
      <c r="W228" s="1"/>
      <c r="X228" s="1"/>
      <c r="Y228" s="1"/>
      <c r="Z228" s="1"/>
      <c r="AA228" s="322"/>
      <c r="AB228" s="1"/>
    </row>
    <row r="229" spans="2:28">
      <c r="I229" s="33"/>
      <c r="J229" s="34"/>
      <c r="M229" s="20"/>
      <c r="N229" s="20"/>
      <c r="O229" s="20"/>
      <c r="Z229" s="20"/>
      <c r="AA229" s="326"/>
      <c r="AB229" s="20"/>
    </row>
    <row r="230" spans="2:28">
      <c r="I230" s="33"/>
      <c r="J230" s="34"/>
      <c r="M230" s="20"/>
      <c r="N230" s="20"/>
      <c r="O230" s="20"/>
      <c r="Z230" s="20"/>
      <c r="AA230" s="326"/>
      <c r="AB230" s="20"/>
    </row>
    <row r="231" spans="2:28">
      <c r="I231" s="33"/>
      <c r="J231" s="34"/>
      <c r="M231" s="20"/>
      <c r="N231" s="20"/>
      <c r="O231" s="20"/>
      <c r="Z231" s="20"/>
      <c r="AA231" s="326"/>
      <c r="AB231" s="20"/>
    </row>
    <row r="232" spans="2:28">
      <c r="I232" s="33"/>
      <c r="J232" s="34"/>
      <c r="M232" s="20"/>
      <c r="N232" s="20"/>
      <c r="O232" s="20"/>
      <c r="Z232" s="20"/>
      <c r="AA232" s="326"/>
      <c r="AB232" s="20"/>
    </row>
    <row r="233" spans="2:28">
      <c r="I233" s="33"/>
      <c r="J233" s="34"/>
      <c r="M233" s="20"/>
      <c r="N233" s="20"/>
      <c r="O233" s="20"/>
      <c r="Z233" s="20"/>
      <c r="AA233" s="326"/>
      <c r="AB233" s="20"/>
    </row>
    <row r="234" spans="2:28">
      <c r="I234" s="33"/>
      <c r="J234" s="34"/>
      <c r="M234" s="20"/>
      <c r="N234" s="20"/>
      <c r="O234" s="20"/>
      <c r="Z234" s="20"/>
      <c r="AA234" s="326"/>
      <c r="AB234" s="20"/>
    </row>
    <row r="235" spans="2:28">
      <c r="I235" s="33"/>
      <c r="J235" s="34"/>
      <c r="M235" s="20"/>
      <c r="N235" s="20"/>
      <c r="O235" s="20"/>
      <c r="Z235" s="20"/>
      <c r="AA235" s="326"/>
      <c r="AB235" s="20"/>
    </row>
    <row r="236" spans="2:28">
      <c r="I236" s="33"/>
      <c r="J236" s="34"/>
      <c r="M236" s="20"/>
      <c r="N236" s="20"/>
      <c r="O236" s="20"/>
      <c r="Z236" s="20"/>
      <c r="AA236" s="326"/>
      <c r="AB236" s="20"/>
    </row>
    <row r="237" spans="2:28">
      <c r="I237" s="33"/>
      <c r="J237" s="34"/>
      <c r="M237" s="20"/>
      <c r="N237" s="20"/>
      <c r="O237" s="20"/>
      <c r="Z237" s="20"/>
      <c r="AA237" s="326"/>
      <c r="AB237" s="20"/>
    </row>
    <row r="238" spans="2:28">
      <c r="I238" s="33"/>
      <c r="J238" s="34"/>
      <c r="M238" s="20"/>
      <c r="N238" s="20"/>
      <c r="O238" s="20"/>
      <c r="Z238" s="20"/>
      <c r="AA238" s="326"/>
      <c r="AB238" s="20"/>
    </row>
    <row r="239" spans="2:28">
      <c r="I239" s="33"/>
      <c r="J239" s="34"/>
      <c r="M239" s="20"/>
      <c r="N239" s="20"/>
      <c r="O239" s="20"/>
      <c r="Z239" s="20"/>
      <c r="AA239" s="326"/>
      <c r="AB239" s="20"/>
    </row>
    <row r="240" spans="2:28">
      <c r="I240" s="33"/>
      <c r="J240" s="34"/>
      <c r="M240" s="20"/>
      <c r="N240" s="20"/>
      <c r="O240" s="20"/>
      <c r="Z240" s="20"/>
      <c r="AA240" s="326"/>
      <c r="AB240" s="20"/>
    </row>
    <row r="241" spans="9:28">
      <c r="I241" s="33"/>
      <c r="J241" s="34"/>
      <c r="M241" s="20"/>
      <c r="N241" s="20"/>
      <c r="O241" s="20"/>
      <c r="Z241" s="20"/>
      <c r="AA241" s="326"/>
      <c r="AB241" s="20"/>
    </row>
    <row r="242" spans="9:28">
      <c r="I242" s="33"/>
      <c r="J242" s="34"/>
      <c r="M242" s="20"/>
      <c r="N242" s="20"/>
      <c r="O242" s="20"/>
      <c r="Z242" s="20"/>
      <c r="AA242" s="326"/>
      <c r="AB242" s="20"/>
    </row>
    <row r="243" spans="9:28">
      <c r="I243" s="33"/>
      <c r="J243" s="34"/>
      <c r="M243" s="20"/>
      <c r="N243" s="20"/>
      <c r="O243" s="20"/>
      <c r="Z243" s="20"/>
      <c r="AA243" s="326"/>
      <c r="AB243" s="20"/>
    </row>
    <row r="244" spans="9:28">
      <c r="I244" s="33"/>
      <c r="J244" s="34"/>
      <c r="M244" s="20"/>
      <c r="N244" s="20"/>
      <c r="O244" s="20"/>
      <c r="Z244" s="20"/>
      <c r="AA244" s="326"/>
      <c r="AB244" s="20"/>
    </row>
    <row r="245" spans="9:28">
      <c r="I245" s="33"/>
      <c r="J245" s="34"/>
      <c r="M245" s="20"/>
      <c r="N245" s="20"/>
      <c r="O245" s="20"/>
      <c r="Z245" s="20"/>
      <c r="AA245" s="326"/>
      <c r="AB245" s="20"/>
    </row>
    <row r="246" spans="9:28">
      <c r="I246" s="33"/>
      <c r="J246" s="34"/>
      <c r="M246" s="20"/>
      <c r="N246" s="20"/>
      <c r="O246" s="20"/>
      <c r="Z246" s="20"/>
      <c r="AA246" s="326"/>
      <c r="AB246" s="20"/>
    </row>
    <row r="247" spans="9:28">
      <c r="I247" s="33"/>
      <c r="J247" s="34"/>
      <c r="M247" s="20"/>
      <c r="N247" s="20"/>
      <c r="O247" s="20"/>
      <c r="Z247" s="20"/>
      <c r="AA247" s="326"/>
      <c r="AB247" s="20"/>
    </row>
    <row r="248" spans="9:28">
      <c r="I248" s="33"/>
      <c r="J248" s="34"/>
      <c r="M248" s="20"/>
      <c r="N248" s="20"/>
      <c r="O248" s="20"/>
      <c r="Z248" s="20"/>
      <c r="AA248" s="326"/>
      <c r="AB248" s="20"/>
    </row>
    <row r="249" spans="9:28">
      <c r="I249" s="33"/>
      <c r="J249" s="34"/>
      <c r="M249" s="20"/>
      <c r="N249" s="20"/>
      <c r="O249" s="20"/>
      <c r="Z249" s="20"/>
      <c r="AA249" s="326"/>
      <c r="AB249" s="20"/>
    </row>
    <row r="250" spans="9:28">
      <c r="I250" s="33"/>
      <c r="J250" s="34"/>
      <c r="M250" s="20"/>
      <c r="N250" s="20"/>
      <c r="O250" s="20"/>
      <c r="Z250" s="20"/>
      <c r="AA250" s="326"/>
      <c r="AB250" s="20"/>
    </row>
    <row r="251" spans="9:28">
      <c r="I251" s="33"/>
      <c r="J251" s="34"/>
      <c r="M251" s="20"/>
      <c r="N251" s="20"/>
      <c r="O251" s="20"/>
      <c r="Z251" s="20"/>
      <c r="AA251" s="326"/>
      <c r="AB251" s="20"/>
    </row>
    <row r="252" spans="9:28">
      <c r="I252" s="33"/>
      <c r="J252" s="34"/>
      <c r="M252" s="20"/>
      <c r="N252" s="20"/>
      <c r="O252" s="20"/>
      <c r="Z252" s="20"/>
      <c r="AA252" s="326"/>
      <c r="AB252" s="20"/>
    </row>
    <row r="253" spans="9:28">
      <c r="I253" s="33"/>
      <c r="J253" s="34"/>
      <c r="M253" s="20"/>
      <c r="N253" s="20"/>
      <c r="O253" s="20"/>
      <c r="Z253" s="20"/>
      <c r="AA253" s="326"/>
      <c r="AB253" s="20"/>
    </row>
    <row r="254" spans="9:28">
      <c r="I254" s="33"/>
      <c r="J254" s="34"/>
      <c r="M254" s="20"/>
      <c r="N254" s="20"/>
      <c r="O254" s="20"/>
      <c r="Z254" s="20"/>
      <c r="AA254" s="326"/>
      <c r="AB254" s="20"/>
    </row>
    <row r="255" spans="9:28">
      <c r="I255" s="33"/>
      <c r="J255" s="34"/>
      <c r="M255" s="20"/>
      <c r="N255" s="20"/>
      <c r="O255" s="20"/>
      <c r="Z255" s="20"/>
      <c r="AA255" s="326"/>
      <c r="AB255" s="20"/>
    </row>
    <row r="256" spans="9:28">
      <c r="I256" s="33"/>
      <c r="J256" s="34"/>
      <c r="M256" s="20"/>
      <c r="N256" s="20"/>
      <c r="O256" s="20"/>
      <c r="Z256" s="20"/>
      <c r="AA256" s="326"/>
      <c r="AB256" s="20"/>
    </row>
    <row r="257" spans="9:28">
      <c r="I257" s="33"/>
      <c r="J257" s="34"/>
      <c r="M257" s="20"/>
      <c r="N257" s="20"/>
      <c r="O257" s="20"/>
      <c r="Z257" s="20"/>
      <c r="AA257" s="326"/>
      <c r="AB257" s="20"/>
    </row>
    <row r="258" spans="9:28">
      <c r="I258" s="33"/>
      <c r="J258" s="34"/>
      <c r="M258" s="20"/>
      <c r="N258" s="20"/>
      <c r="O258" s="20"/>
      <c r="Z258" s="20"/>
      <c r="AA258" s="326"/>
      <c r="AB258" s="20"/>
    </row>
    <row r="259" spans="9:28">
      <c r="I259" s="33"/>
      <c r="J259" s="34"/>
      <c r="M259" s="20"/>
      <c r="N259" s="20"/>
      <c r="O259" s="20"/>
      <c r="Z259" s="20"/>
      <c r="AA259" s="326"/>
      <c r="AB259" s="20"/>
    </row>
    <row r="260" spans="9:28">
      <c r="I260" s="33"/>
      <c r="J260" s="34"/>
      <c r="M260" s="20"/>
      <c r="N260" s="20"/>
      <c r="O260" s="20"/>
      <c r="Z260" s="20"/>
      <c r="AA260" s="326"/>
      <c r="AB260" s="20"/>
    </row>
    <row r="261" spans="9:28">
      <c r="I261" s="33"/>
      <c r="J261" s="34"/>
      <c r="M261" s="20"/>
      <c r="N261" s="20"/>
      <c r="O261" s="20"/>
      <c r="Z261" s="20"/>
      <c r="AA261" s="326"/>
      <c r="AB261" s="20"/>
    </row>
    <row r="262" spans="9:28">
      <c r="I262" s="33"/>
      <c r="J262" s="34"/>
      <c r="M262" s="20"/>
      <c r="N262" s="20"/>
      <c r="O262" s="20"/>
      <c r="Z262" s="20"/>
      <c r="AA262" s="326"/>
      <c r="AB262" s="20"/>
    </row>
    <row r="263" spans="9:28">
      <c r="I263" s="33"/>
      <c r="J263" s="34"/>
      <c r="M263" s="20"/>
      <c r="N263" s="20"/>
      <c r="O263" s="20"/>
      <c r="Z263" s="20"/>
      <c r="AA263" s="326"/>
      <c r="AB263" s="20"/>
    </row>
    <row r="264" spans="9:28">
      <c r="I264" s="33"/>
      <c r="J264" s="34"/>
      <c r="M264" s="20"/>
      <c r="N264" s="20"/>
      <c r="O264" s="20"/>
      <c r="Z264" s="20"/>
      <c r="AA264" s="326"/>
      <c r="AB264" s="20"/>
    </row>
    <row r="265" spans="9:28">
      <c r="I265" s="33"/>
      <c r="J265" s="34"/>
      <c r="M265" s="20"/>
      <c r="N265" s="20"/>
      <c r="O265" s="20"/>
      <c r="Z265" s="20"/>
      <c r="AA265" s="326"/>
      <c r="AB265" s="20"/>
    </row>
    <row r="266" spans="9:28">
      <c r="I266" s="33"/>
      <c r="J266" s="34"/>
      <c r="M266" s="20"/>
      <c r="N266" s="20"/>
      <c r="O266" s="20"/>
      <c r="Z266" s="20"/>
      <c r="AA266" s="326"/>
      <c r="AB266" s="20"/>
    </row>
    <row r="267" spans="9:28">
      <c r="I267" s="33"/>
      <c r="J267" s="34"/>
      <c r="M267" s="20"/>
      <c r="N267" s="20"/>
      <c r="O267" s="20"/>
      <c r="Z267" s="20"/>
      <c r="AA267" s="326"/>
      <c r="AB267" s="20"/>
    </row>
    <row r="268" spans="9:28">
      <c r="I268" s="33"/>
      <c r="J268" s="34"/>
      <c r="M268" s="20"/>
      <c r="N268" s="20"/>
      <c r="O268" s="20"/>
      <c r="Z268" s="20"/>
      <c r="AA268" s="326"/>
      <c r="AB268" s="20"/>
    </row>
    <row r="269" spans="9:28">
      <c r="I269" s="33"/>
      <c r="J269" s="34"/>
      <c r="M269" s="20"/>
      <c r="N269" s="20"/>
      <c r="O269" s="20"/>
      <c r="Z269" s="20"/>
      <c r="AA269" s="326"/>
      <c r="AB269" s="20"/>
    </row>
    <row r="270" spans="9:28">
      <c r="I270" s="33"/>
      <c r="J270" s="34"/>
      <c r="M270" s="20"/>
      <c r="N270" s="20"/>
      <c r="O270" s="20"/>
      <c r="Z270" s="20"/>
      <c r="AA270" s="326"/>
      <c r="AB270" s="20"/>
    </row>
    <row r="271" spans="9:28">
      <c r="I271" s="33"/>
      <c r="J271" s="34"/>
      <c r="M271" s="20"/>
      <c r="N271" s="20"/>
      <c r="O271" s="20"/>
      <c r="Z271" s="20"/>
      <c r="AA271" s="326"/>
      <c r="AB271" s="20"/>
    </row>
    <row r="272" spans="9:28">
      <c r="I272" s="33"/>
      <c r="J272" s="34"/>
      <c r="M272" s="20"/>
      <c r="N272" s="20"/>
      <c r="O272" s="20"/>
      <c r="Z272" s="20"/>
      <c r="AA272" s="326"/>
      <c r="AB272" s="20"/>
    </row>
    <row r="273" spans="9:28">
      <c r="I273" s="33"/>
      <c r="J273" s="34"/>
      <c r="M273" s="20"/>
      <c r="N273" s="20"/>
      <c r="O273" s="20"/>
      <c r="Z273" s="20"/>
      <c r="AA273" s="326"/>
      <c r="AB273" s="20"/>
    </row>
    <row r="274" spans="9:28">
      <c r="I274" s="33"/>
      <c r="J274" s="34"/>
      <c r="M274" s="20"/>
      <c r="N274" s="20"/>
      <c r="O274" s="20"/>
      <c r="Z274" s="20"/>
      <c r="AA274" s="326"/>
      <c r="AB274" s="20"/>
    </row>
    <row r="275" spans="9:28">
      <c r="I275" s="33"/>
      <c r="J275" s="34"/>
      <c r="M275" s="20"/>
      <c r="N275" s="20"/>
      <c r="O275" s="20"/>
      <c r="Z275" s="20"/>
      <c r="AA275" s="326"/>
      <c r="AB275" s="20"/>
    </row>
    <row r="276" spans="9:28">
      <c r="I276" s="33"/>
      <c r="J276" s="34"/>
      <c r="M276" s="20"/>
      <c r="N276" s="20"/>
      <c r="O276" s="20"/>
      <c r="Z276" s="20"/>
      <c r="AA276" s="326"/>
      <c r="AB276" s="20"/>
    </row>
    <row r="277" spans="9:28">
      <c r="I277" s="33"/>
      <c r="J277" s="34"/>
      <c r="M277" s="20"/>
      <c r="N277" s="20"/>
      <c r="O277" s="20"/>
      <c r="Z277" s="20"/>
      <c r="AA277" s="326"/>
      <c r="AB277" s="20"/>
    </row>
    <row r="278" spans="9:28">
      <c r="I278" s="33"/>
      <c r="J278" s="34"/>
      <c r="M278" s="20"/>
      <c r="N278" s="20"/>
      <c r="O278" s="20"/>
      <c r="Z278" s="20"/>
      <c r="AA278" s="326"/>
      <c r="AB278" s="20"/>
    </row>
    <row r="279" spans="9:28">
      <c r="I279" s="33"/>
      <c r="J279" s="34"/>
      <c r="M279" s="20"/>
      <c r="N279" s="20"/>
      <c r="O279" s="20"/>
      <c r="Z279" s="20"/>
      <c r="AA279" s="326"/>
      <c r="AB279" s="20"/>
    </row>
    <row r="280" spans="9:28">
      <c r="I280" s="33"/>
      <c r="J280" s="34"/>
      <c r="M280" s="20"/>
      <c r="N280" s="20"/>
      <c r="O280" s="20"/>
      <c r="Z280" s="20"/>
      <c r="AA280" s="326"/>
      <c r="AB280" s="20"/>
    </row>
    <row r="281" spans="9:28">
      <c r="I281" s="33"/>
      <c r="J281" s="34"/>
      <c r="M281" s="20"/>
      <c r="N281" s="20"/>
      <c r="O281" s="20"/>
      <c r="Z281" s="20"/>
      <c r="AA281" s="326"/>
      <c r="AB281" s="20"/>
    </row>
    <row r="282" spans="9:28">
      <c r="I282" s="33"/>
      <c r="J282" s="34"/>
      <c r="M282" s="20"/>
      <c r="N282" s="20"/>
      <c r="O282" s="20"/>
      <c r="Z282" s="20"/>
      <c r="AA282" s="326"/>
      <c r="AB282" s="20"/>
    </row>
    <row r="283" spans="9:28">
      <c r="I283" s="33"/>
      <c r="J283" s="34"/>
      <c r="M283" s="20"/>
      <c r="N283" s="20"/>
      <c r="O283" s="20"/>
      <c r="Z283" s="20"/>
      <c r="AA283" s="326"/>
      <c r="AB283" s="20"/>
    </row>
    <row r="284" spans="9:28">
      <c r="I284" s="33"/>
      <c r="J284" s="34"/>
      <c r="M284" s="20"/>
      <c r="N284" s="20"/>
      <c r="O284" s="20"/>
      <c r="Z284" s="20"/>
      <c r="AA284" s="326"/>
      <c r="AB284" s="20"/>
    </row>
    <row r="285" spans="9:28">
      <c r="I285" s="33"/>
      <c r="J285" s="34"/>
      <c r="M285" s="20"/>
      <c r="N285" s="20"/>
      <c r="O285" s="20"/>
      <c r="Z285" s="20"/>
      <c r="AA285" s="326"/>
      <c r="AB285" s="20"/>
    </row>
    <row r="286" spans="9:28">
      <c r="I286" s="33"/>
      <c r="J286" s="34"/>
      <c r="M286" s="20"/>
      <c r="N286" s="20"/>
      <c r="O286" s="20"/>
      <c r="Z286" s="20"/>
      <c r="AA286" s="326"/>
      <c r="AB286" s="20"/>
    </row>
    <row r="287" spans="9:28">
      <c r="I287" s="33"/>
      <c r="J287" s="34"/>
      <c r="M287" s="20"/>
      <c r="N287" s="20"/>
      <c r="O287" s="20"/>
      <c r="Z287" s="20"/>
      <c r="AA287" s="326"/>
      <c r="AB287" s="20"/>
    </row>
    <row r="288" spans="9:28">
      <c r="I288" s="33"/>
      <c r="J288" s="34"/>
      <c r="M288" s="20"/>
      <c r="N288" s="20"/>
      <c r="O288" s="20"/>
      <c r="Z288" s="20"/>
      <c r="AA288" s="326"/>
      <c r="AB288" s="20"/>
    </row>
    <row r="289" spans="9:28">
      <c r="I289" s="33"/>
      <c r="J289" s="34"/>
      <c r="M289" s="20"/>
      <c r="N289" s="20"/>
      <c r="O289" s="20"/>
      <c r="Z289" s="20"/>
      <c r="AA289" s="326"/>
      <c r="AB289" s="20"/>
    </row>
    <row r="290" spans="9:28">
      <c r="I290" s="33"/>
      <c r="J290" s="34"/>
      <c r="M290" s="20"/>
      <c r="N290" s="20"/>
      <c r="O290" s="20"/>
      <c r="Z290" s="20"/>
      <c r="AA290" s="326"/>
      <c r="AB290" s="20"/>
    </row>
    <row r="291" spans="9:28">
      <c r="I291" s="33"/>
      <c r="J291" s="34"/>
      <c r="M291" s="20"/>
      <c r="N291" s="20"/>
      <c r="O291" s="20"/>
      <c r="Z291" s="20"/>
      <c r="AA291" s="326"/>
      <c r="AB291" s="20"/>
    </row>
    <row r="292" spans="9:28">
      <c r="I292" s="33"/>
      <c r="J292" s="34"/>
      <c r="M292" s="20"/>
      <c r="N292" s="20"/>
      <c r="O292" s="20"/>
      <c r="Z292" s="20"/>
      <c r="AA292" s="326"/>
      <c r="AB292" s="20"/>
    </row>
    <row r="293" spans="9:28">
      <c r="I293" s="33"/>
      <c r="J293" s="34"/>
      <c r="M293" s="20"/>
      <c r="N293" s="20"/>
      <c r="O293" s="20"/>
      <c r="Z293" s="20"/>
      <c r="AA293" s="326"/>
      <c r="AB293" s="20"/>
    </row>
    <row r="294" spans="9:28">
      <c r="I294" s="33"/>
      <c r="J294" s="34"/>
      <c r="M294" s="20"/>
      <c r="N294" s="20"/>
      <c r="O294" s="20"/>
      <c r="Z294" s="20"/>
      <c r="AA294" s="326"/>
      <c r="AB294" s="20"/>
    </row>
    <row r="295" spans="9:28">
      <c r="I295" s="33"/>
      <c r="J295" s="34"/>
      <c r="M295" s="20"/>
      <c r="N295" s="20"/>
      <c r="O295" s="20"/>
      <c r="Z295" s="20"/>
      <c r="AA295" s="326"/>
      <c r="AB295" s="20"/>
    </row>
    <row r="296" spans="9:28">
      <c r="I296" s="33"/>
      <c r="J296" s="34"/>
      <c r="M296" s="20"/>
      <c r="N296" s="20"/>
      <c r="O296" s="20"/>
      <c r="Z296" s="20"/>
      <c r="AA296" s="326"/>
      <c r="AB296" s="20"/>
    </row>
    <row r="297" spans="9:28">
      <c r="I297" s="33"/>
      <c r="J297" s="34"/>
      <c r="M297" s="20"/>
      <c r="N297" s="20"/>
      <c r="O297" s="20"/>
      <c r="Z297" s="20"/>
      <c r="AA297" s="326"/>
      <c r="AB297" s="20"/>
    </row>
    <row r="298" spans="9:28">
      <c r="I298" s="33"/>
      <c r="J298" s="34"/>
      <c r="M298" s="20"/>
      <c r="N298" s="20"/>
      <c r="O298" s="20"/>
      <c r="Z298" s="20"/>
      <c r="AA298" s="326"/>
      <c r="AB298" s="20"/>
    </row>
    <row r="299" spans="9:28">
      <c r="I299" s="33"/>
      <c r="J299" s="34"/>
      <c r="M299" s="20"/>
      <c r="N299" s="20"/>
      <c r="O299" s="20"/>
      <c r="Z299" s="20"/>
      <c r="AA299" s="326"/>
      <c r="AB299" s="20"/>
    </row>
    <row r="300" spans="9:28">
      <c r="I300" s="33"/>
      <c r="J300" s="34"/>
      <c r="M300" s="20"/>
      <c r="N300" s="20"/>
      <c r="O300" s="20"/>
      <c r="Z300" s="20"/>
      <c r="AA300" s="326"/>
      <c r="AB300" s="20"/>
    </row>
    <row r="301" spans="9:28">
      <c r="I301" s="33"/>
      <c r="J301" s="34"/>
      <c r="M301" s="20"/>
      <c r="N301" s="20"/>
      <c r="O301" s="20"/>
      <c r="Z301" s="20"/>
      <c r="AA301" s="326"/>
      <c r="AB301" s="20"/>
    </row>
    <row r="302" spans="9:28">
      <c r="I302" s="33"/>
      <c r="J302" s="34"/>
      <c r="M302" s="20"/>
      <c r="N302" s="20"/>
      <c r="O302" s="20"/>
      <c r="Z302" s="20"/>
      <c r="AA302" s="326"/>
      <c r="AB302" s="20"/>
    </row>
    <row r="303" spans="9:28">
      <c r="I303" s="33"/>
      <c r="J303" s="34"/>
      <c r="M303" s="20"/>
      <c r="N303" s="20"/>
      <c r="O303" s="20"/>
      <c r="Z303" s="20"/>
      <c r="AA303" s="326"/>
      <c r="AB303" s="20"/>
    </row>
    <row r="304" spans="9:28">
      <c r="I304" s="33"/>
      <c r="J304" s="34"/>
      <c r="M304" s="20"/>
      <c r="N304" s="20"/>
      <c r="O304" s="20"/>
      <c r="Z304" s="20"/>
      <c r="AA304" s="326"/>
      <c r="AB304" s="20"/>
    </row>
    <row r="305" spans="9:28">
      <c r="I305" s="33"/>
      <c r="J305" s="34"/>
      <c r="M305" s="20"/>
      <c r="N305" s="20"/>
      <c r="O305" s="20"/>
      <c r="Z305" s="20"/>
      <c r="AA305" s="326"/>
      <c r="AB305" s="20"/>
    </row>
    <row r="306" spans="9:28">
      <c r="I306" s="33"/>
      <c r="J306" s="34"/>
      <c r="M306" s="20"/>
      <c r="N306" s="20"/>
      <c r="O306" s="20"/>
      <c r="Z306" s="20"/>
      <c r="AA306" s="326"/>
      <c r="AB306" s="20"/>
    </row>
    <row r="307" spans="9:28">
      <c r="I307" s="33"/>
      <c r="J307" s="34"/>
      <c r="M307" s="20"/>
      <c r="N307" s="20"/>
      <c r="O307" s="20"/>
      <c r="Z307" s="20"/>
      <c r="AA307" s="326"/>
      <c r="AB307" s="20"/>
    </row>
    <row r="308" spans="9:28">
      <c r="I308" s="33"/>
      <c r="J308" s="34"/>
      <c r="M308" s="20"/>
      <c r="N308" s="20"/>
      <c r="O308" s="20"/>
      <c r="Z308" s="20"/>
      <c r="AA308" s="326"/>
      <c r="AB308" s="20"/>
    </row>
    <row r="309" spans="9:28">
      <c r="I309" s="33"/>
      <c r="J309" s="34"/>
      <c r="M309" s="20"/>
      <c r="N309" s="20"/>
      <c r="O309" s="20"/>
      <c r="Z309" s="20"/>
      <c r="AA309" s="326"/>
      <c r="AB309" s="20"/>
    </row>
    <row r="310" spans="9:28">
      <c r="I310" s="33"/>
      <c r="J310" s="34"/>
      <c r="M310" s="20"/>
      <c r="N310" s="20"/>
      <c r="O310" s="20"/>
      <c r="Z310" s="20"/>
      <c r="AA310" s="326"/>
      <c r="AB310" s="20"/>
    </row>
    <row r="311" spans="9:28">
      <c r="I311" s="33"/>
      <c r="J311" s="34"/>
      <c r="M311" s="20"/>
      <c r="N311" s="20"/>
      <c r="O311" s="20"/>
      <c r="Z311" s="20"/>
      <c r="AA311" s="326"/>
      <c r="AB311" s="20"/>
    </row>
    <row r="312" spans="9:28">
      <c r="I312" s="33"/>
      <c r="J312" s="34"/>
      <c r="M312" s="20"/>
      <c r="N312" s="20"/>
      <c r="O312" s="20"/>
      <c r="Z312" s="20"/>
      <c r="AA312" s="326"/>
      <c r="AB312" s="20"/>
    </row>
    <row r="313" spans="9:28">
      <c r="I313" s="33"/>
      <c r="J313" s="34"/>
      <c r="M313" s="20"/>
      <c r="N313" s="20"/>
      <c r="O313" s="20"/>
      <c r="Z313" s="20"/>
      <c r="AA313" s="326"/>
      <c r="AB313" s="20"/>
    </row>
    <row r="314" spans="9:28">
      <c r="I314" s="33"/>
      <c r="J314" s="34"/>
      <c r="M314" s="20"/>
      <c r="N314" s="20"/>
      <c r="O314" s="20"/>
      <c r="Z314" s="20"/>
      <c r="AA314" s="326"/>
      <c r="AB314" s="20"/>
    </row>
    <row r="315" spans="9:28">
      <c r="I315" s="33"/>
      <c r="J315" s="34"/>
      <c r="M315" s="20"/>
      <c r="N315" s="20"/>
      <c r="O315" s="20"/>
      <c r="Z315" s="20"/>
      <c r="AA315" s="326"/>
      <c r="AB315" s="20"/>
    </row>
    <row r="316" spans="9:28">
      <c r="I316" s="33"/>
      <c r="J316" s="34"/>
      <c r="M316" s="20"/>
      <c r="N316" s="20"/>
      <c r="O316" s="20"/>
      <c r="Z316" s="20"/>
      <c r="AA316" s="326"/>
      <c r="AB316" s="20"/>
    </row>
    <row r="317" spans="9:28">
      <c r="I317" s="33"/>
      <c r="J317" s="34"/>
      <c r="M317" s="20"/>
      <c r="N317" s="20"/>
      <c r="O317" s="20"/>
      <c r="Z317" s="20"/>
      <c r="AA317" s="326"/>
      <c r="AB317" s="20"/>
    </row>
    <row r="318" spans="9:28">
      <c r="I318" s="33"/>
      <c r="J318" s="34"/>
      <c r="M318" s="20"/>
      <c r="N318" s="20"/>
      <c r="O318" s="20"/>
      <c r="Z318" s="20"/>
      <c r="AA318" s="326"/>
      <c r="AB318" s="20"/>
    </row>
    <row r="319" spans="9:28">
      <c r="I319" s="33"/>
      <c r="J319" s="34"/>
      <c r="M319" s="20"/>
      <c r="N319" s="20"/>
      <c r="O319" s="20"/>
      <c r="Z319" s="20"/>
      <c r="AA319" s="326"/>
      <c r="AB319" s="20"/>
    </row>
    <row r="320" spans="9:28">
      <c r="I320" s="33"/>
      <c r="J320" s="34"/>
      <c r="M320" s="20"/>
      <c r="N320" s="20"/>
      <c r="O320" s="20"/>
      <c r="Z320" s="20"/>
      <c r="AA320" s="326"/>
      <c r="AB320" s="20"/>
    </row>
    <row r="321" spans="9:28">
      <c r="I321" s="33"/>
      <c r="J321" s="34"/>
      <c r="M321" s="20"/>
      <c r="N321" s="20"/>
      <c r="O321" s="20"/>
      <c r="Z321" s="20"/>
      <c r="AA321" s="326"/>
      <c r="AB321" s="20"/>
    </row>
    <row r="322" spans="9:28">
      <c r="I322" s="33"/>
      <c r="J322" s="34"/>
      <c r="M322" s="20"/>
      <c r="N322" s="20"/>
      <c r="O322" s="20"/>
      <c r="Z322" s="20"/>
      <c r="AA322" s="326"/>
      <c r="AB322" s="20"/>
    </row>
    <row r="323" spans="9:28">
      <c r="I323" s="33"/>
      <c r="J323" s="34"/>
      <c r="M323" s="20"/>
      <c r="N323" s="20"/>
      <c r="O323" s="20"/>
      <c r="Z323" s="20"/>
      <c r="AA323" s="326"/>
      <c r="AB323" s="20"/>
    </row>
    <row r="324" spans="9:28">
      <c r="I324" s="33"/>
      <c r="J324" s="34"/>
      <c r="M324" s="20"/>
      <c r="N324" s="20"/>
      <c r="O324" s="20"/>
      <c r="Z324" s="20"/>
      <c r="AA324" s="326"/>
      <c r="AB324" s="20"/>
    </row>
    <row r="325" spans="9:28">
      <c r="I325" s="33"/>
      <c r="J325" s="34"/>
      <c r="M325" s="20"/>
      <c r="N325" s="20"/>
      <c r="O325" s="20"/>
      <c r="Z325" s="20"/>
      <c r="AA325" s="326"/>
      <c r="AB325" s="20"/>
    </row>
    <row r="326" spans="9:28">
      <c r="I326" s="33"/>
      <c r="J326" s="34"/>
      <c r="M326" s="20"/>
      <c r="N326" s="20"/>
      <c r="O326" s="20"/>
      <c r="Z326" s="20"/>
      <c r="AA326" s="326"/>
      <c r="AB326" s="20"/>
    </row>
    <row r="327" spans="9:28">
      <c r="I327" s="33"/>
      <c r="J327" s="34"/>
      <c r="M327" s="20"/>
      <c r="N327" s="20"/>
      <c r="O327" s="20"/>
      <c r="Z327" s="20"/>
      <c r="AA327" s="326"/>
      <c r="AB327" s="20"/>
    </row>
    <row r="328" spans="9:28">
      <c r="I328" s="33"/>
      <c r="J328" s="34"/>
      <c r="M328" s="20"/>
      <c r="N328" s="20"/>
      <c r="O328" s="20"/>
      <c r="Z328" s="20"/>
      <c r="AA328" s="326"/>
      <c r="AB328" s="20"/>
    </row>
  </sheetData>
  <mergeCells count="35">
    <mergeCell ref="E1:Z1"/>
    <mergeCell ref="B2:Z2"/>
    <mergeCell ref="C3:D3"/>
    <mergeCell ref="B5:B6"/>
    <mergeCell ref="C5:C6"/>
    <mergeCell ref="D5:D6"/>
    <mergeCell ref="E5:I5"/>
    <mergeCell ref="J5:J6"/>
    <mergeCell ref="K5:K6"/>
    <mergeCell ref="L5:L6"/>
    <mergeCell ref="I198:M198"/>
    <mergeCell ref="U5:V5"/>
    <mergeCell ref="W5:Y5"/>
    <mergeCell ref="Z5:Z6"/>
    <mergeCell ref="C16:D16"/>
    <mergeCell ref="C49:D49"/>
    <mergeCell ref="C80:D80"/>
    <mergeCell ref="N5:P5"/>
    <mergeCell ref="Q5:R5"/>
    <mergeCell ref="S5:T5"/>
    <mergeCell ref="G225:H225"/>
    <mergeCell ref="C128:D128"/>
    <mergeCell ref="C159:D159"/>
    <mergeCell ref="C198:D198"/>
    <mergeCell ref="E198:F198"/>
    <mergeCell ref="G198:H198"/>
    <mergeCell ref="B205:B206"/>
    <mergeCell ref="N205:N206"/>
    <mergeCell ref="O205:P205"/>
    <mergeCell ref="O203:P203"/>
    <mergeCell ref="O199:P199"/>
    <mergeCell ref="C205:D206"/>
    <mergeCell ref="E205:F206"/>
    <mergeCell ref="I205:M206"/>
    <mergeCell ref="G205:H206"/>
  </mergeCells>
  <phoneticPr fontId="3"/>
  <pageMargins left="0.47244094488188981" right="0.35433070866141736" top="0.23622047244094491" bottom="0.27559055118110237" header="0.19685039370078741" footer="0.19685039370078741"/>
  <pageSetup paperSize="9" scale="69" fitToHeight="0" orientation="landscape" r:id="rId1"/>
  <headerFooter>
    <oddHeader>&amp;R&amp;P/&amp;N</oddHeader>
  </headerFooter>
  <rowBreaks count="1" manualBreakCount="1">
    <brk id="111" min="1" max="25" man="1"/>
  </rowBreaks>
  <colBreaks count="1" manualBreakCount="1">
    <brk id="26" max="219" man="1"/>
  </colBreaks>
  <ignoredErrors>
    <ignoredError sqref="P8:P11 P17:P30 P34:P44 P50:P64 P110 P69:P74 P129:P144 P113:P121 P126:P127 P148:P154 P160:P163 P166:P187 O200 O226 O224 O204 P81:P108" formulaRange="1"/>
    <ignoredError sqref="P1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I8:V37"/>
  <sheetViews>
    <sheetView topLeftCell="F7" workbookViewId="0">
      <selection activeCell="Z11" sqref="Z11"/>
    </sheetView>
  </sheetViews>
  <sheetFormatPr defaultRowHeight="16.5"/>
  <cols>
    <col min="18" max="18" width="10.375" bestFit="1" customWidth="1"/>
    <col min="19" max="19" width="8.875" bestFit="1" customWidth="1"/>
    <col min="20" max="20" width="10.375" bestFit="1" customWidth="1"/>
  </cols>
  <sheetData>
    <row r="8" spans="9:17">
      <c r="J8" s="58" t="s">
        <v>234</v>
      </c>
    </row>
    <row r="10" spans="9:17">
      <c r="Q10" t="s">
        <v>261</v>
      </c>
    </row>
    <row r="13" spans="9:17">
      <c r="I13" t="s">
        <v>245</v>
      </c>
      <c r="J13" t="s">
        <v>226</v>
      </c>
    </row>
    <row r="14" spans="9:17">
      <c r="I14" t="s">
        <v>246</v>
      </c>
      <c r="J14" t="s">
        <v>227</v>
      </c>
    </row>
    <row r="15" spans="9:17">
      <c r="I15" t="s">
        <v>247</v>
      </c>
      <c r="J15" t="s">
        <v>254</v>
      </c>
      <c r="L15" t="s">
        <v>252</v>
      </c>
    </row>
    <row r="16" spans="9:17">
      <c r="I16" t="s">
        <v>248</v>
      </c>
      <c r="J16" t="s">
        <v>255</v>
      </c>
      <c r="L16" t="s">
        <v>256</v>
      </c>
      <c r="P16" t="s">
        <v>233</v>
      </c>
    </row>
    <row r="17" spans="9:22">
      <c r="I17" t="s">
        <v>253</v>
      </c>
      <c r="J17" t="s">
        <v>228</v>
      </c>
    </row>
    <row r="18" spans="9:22">
      <c r="I18" t="s">
        <v>249</v>
      </c>
      <c r="J18" t="s">
        <v>229</v>
      </c>
    </row>
    <row r="19" spans="9:22">
      <c r="I19" t="s">
        <v>250</v>
      </c>
      <c r="J19" t="s">
        <v>230</v>
      </c>
    </row>
    <row r="20" spans="9:22">
      <c r="I20" t="s">
        <v>251</v>
      </c>
      <c r="J20" t="s">
        <v>231</v>
      </c>
      <c r="L20" t="s">
        <v>257</v>
      </c>
      <c r="Q20" t="s">
        <v>258</v>
      </c>
    </row>
    <row r="21" spans="9:22">
      <c r="I21" t="s">
        <v>10</v>
      </c>
      <c r="J21" t="s">
        <v>232</v>
      </c>
      <c r="Q21" t="s">
        <v>259</v>
      </c>
    </row>
    <row r="22" spans="9:22" ht="17.25">
      <c r="P22" s="62"/>
      <c r="R22" s="62"/>
      <c r="S22" s="62"/>
      <c r="T22" t="s">
        <v>260</v>
      </c>
      <c r="U22" s="62"/>
      <c r="V22" s="62"/>
    </row>
    <row r="23" spans="9:22" ht="17.25">
      <c r="P23" s="62"/>
      <c r="R23" s="62"/>
      <c r="S23" s="62"/>
      <c r="T23" s="62"/>
      <c r="U23" s="62"/>
      <c r="V23" s="62"/>
    </row>
    <row r="24" spans="9:22" ht="17.25">
      <c r="P24" s="62"/>
      <c r="Q24" s="62"/>
      <c r="R24" s="62">
        <v>11206743</v>
      </c>
      <c r="S24" s="62">
        <v>4540</v>
      </c>
      <c r="T24" s="62">
        <f>R24+S24</f>
        <v>11211283</v>
      </c>
      <c r="U24" s="62"/>
      <c r="V24" s="62"/>
    </row>
    <row r="25" spans="9:22" ht="17.25">
      <c r="P25" s="62"/>
      <c r="Q25" s="62"/>
      <c r="R25" s="62">
        <v>7253270</v>
      </c>
      <c r="S25" s="62"/>
      <c r="T25" s="62">
        <f>R25+S24</f>
        <v>7257810</v>
      </c>
      <c r="U25" s="62"/>
      <c r="V25" s="62"/>
    </row>
    <row r="26" spans="9:22" ht="17.25">
      <c r="P26" s="62"/>
      <c r="Q26" s="62"/>
      <c r="R26" s="62"/>
      <c r="S26" s="62"/>
      <c r="T26" s="62"/>
      <c r="U26" s="62"/>
      <c r="V26" s="62"/>
    </row>
    <row r="27" spans="9:22" ht="17.25">
      <c r="P27" s="62"/>
      <c r="Q27" s="62"/>
      <c r="R27" s="62">
        <v>13455152</v>
      </c>
      <c r="S27" s="62">
        <v>8040</v>
      </c>
      <c r="T27" s="62">
        <f>R27+S27</f>
        <v>13463192</v>
      </c>
      <c r="U27" s="62"/>
      <c r="V27" s="62"/>
    </row>
    <row r="28" spans="9:22" ht="17.25">
      <c r="P28" s="62"/>
      <c r="Q28" s="62"/>
      <c r="R28" s="62">
        <v>8193185</v>
      </c>
      <c r="S28" s="62"/>
      <c r="T28" s="62">
        <f>R28+S27</f>
        <v>8201225</v>
      </c>
      <c r="U28" s="62"/>
      <c r="V28" s="62"/>
    </row>
    <row r="29" spans="9:22" ht="17.25">
      <c r="P29" s="62"/>
      <c r="Q29" s="62"/>
      <c r="R29" s="62"/>
      <c r="S29" s="62"/>
      <c r="T29" s="62"/>
      <c r="U29" s="62"/>
      <c r="V29" s="62"/>
    </row>
    <row r="30" spans="9:22" ht="17.25">
      <c r="P30" s="62"/>
      <c r="Q30" s="62"/>
      <c r="R30" s="62">
        <v>1291332</v>
      </c>
      <c r="S30" s="62">
        <v>840</v>
      </c>
      <c r="T30" s="62">
        <f>R30+S30</f>
        <v>1292172</v>
      </c>
      <c r="U30" s="62"/>
      <c r="V30" s="62"/>
    </row>
    <row r="31" spans="9:22" ht="17.25">
      <c r="P31" s="62"/>
      <c r="Q31" s="62"/>
      <c r="R31" s="62">
        <v>810707</v>
      </c>
      <c r="S31" s="62"/>
      <c r="T31" s="62">
        <f>R31+S30</f>
        <v>811547</v>
      </c>
      <c r="U31" s="62"/>
      <c r="V31" s="62"/>
    </row>
    <row r="32" spans="9:22" ht="17.25">
      <c r="P32" s="62"/>
      <c r="Q32" s="62"/>
      <c r="R32" s="62"/>
      <c r="S32" s="62"/>
      <c r="T32" s="62"/>
      <c r="U32" s="62"/>
      <c r="V32" s="62"/>
    </row>
    <row r="33" spans="16:22" ht="17.25">
      <c r="P33" s="62"/>
      <c r="Q33" s="62"/>
      <c r="R33" s="62">
        <v>9585129</v>
      </c>
      <c r="S33" s="62">
        <v>40414</v>
      </c>
      <c r="T33" s="62">
        <f>R33+S33</f>
        <v>9625543</v>
      </c>
      <c r="U33" s="62"/>
      <c r="V33" s="62"/>
    </row>
    <row r="34" spans="16:22" ht="17.25">
      <c r="P34" s="62"/>
      <c r="Q34" s="62"/>
      <c r="R34" s="62">
        <v>5462063</v>
      </c>
      <c r="S34" s="62"/>
      <c r="T34" s="62">
        <f>R34+S33</f>
        <v>5502477</v>
      </c>
      <c r="U34" s="62"/>
      <c r="V34" s="62"/>
    </row>
    <row r="35" spans="16:22" ht="17.25">
      <c r="P35" s="62"/>
      <c r="Q35" s="62"/>
      <c r="R35" s="62"/>
      <c r="S35" s="62"/>
      <c r="T35" s="62"/>
      <c r="U35" s="62"/>
      <c r="V35" s="62"/>
    </row>
    <row r="36" spans="16:22" ht="17.25">
      <c r="P36" s="62"/>
      <c r="Q36" s="62"/>
      <c r="R36" s="62">
        <v>4933337</v>
      </c>
      <c r="S36" s="62">
        <v>2340</v>
      </c>
      <c r="T36" s="62">
        <f>R36+S36</f>
        <v>4935677</v>
      </c>
      <c r="U36" s="62"/>
      <c r="V36" s="62"/>
    </row>
    <row r="37" spans="16:22" ht="17.25">
      <c r="R37" s="62">
        <v>3102825</v>
      </c>
      <c r="S37" s="62"/>
      <c r="T37" s="62">
        <f>R37+S36</f>
        <v>3105165</v>
      </c>
    </row>
  </sheetData>
  <phoneticPr fontId="3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09ae89-49f0-47b0-b28d-d7a0e78f7383" xsi:nil="true"/>
    <lcf76f155ced4ddcb4097134ff3c332f xmlns="a8e4b8e9-95b6-4334-b352-3a842614ec4e">
      <Terms xmlns="http://schemas.microsoft.com/office/infopath/2007/PartnerControls"/>
    </lcf76f155ced4ddcb4097134ff3c332f>
    <SharedWithUsers xmlns="9209ae89-49f0-47b0-b28d-d7a0e78f7383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A97A3FB887D684F8FDE0BF46A12EB01" ma:contentTypeVersion="18" ma:contentTypeDescription="新しいドキュメントを作成します。" ma:contentTypeScope="" ma:versionID="eb41f44acdf0b694b19353d83926082b">
  <xsd:schema xmlns:xsd="http://www.w3.org/2001/XMLSchema" xmlns:xs="http://www.w3.org/2001/XMLSchema" xmlns:p="http://schemas.microsoft.com/office/2006/metadata/properties" xmlns:ns2="a8e4b8e9-95b6-4334-b352-3a842614ec4e" xmlns:ns3="9209ae89-49f0-47b0-b28d-d7a0e78f7383" targetNamespace="http://schemas.microsoft.com/office/2006/metadata/properties" ma:root="true" ma:fieldsID="07638341198cd894683d76fe464c0a9f" ns2:_="" ns3:_="">
    <xsd:import namespace="a8e4b8e9-95b6-4334-b352-3a842614ec4e"/>
    <xsd:import namespace="9209ae89-49f0-47b0-b28d-d7a0e78f73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e4b8e9-95b6-4334-b352-3a842614ec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b64d83a7-30ca-41df-a105-c88c638c1c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09ae89-49f0-47b0-b28d-d7a0e78f738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bdf11b4-6d47-42aa-8ada-fbbbf181df24}" ma:internalName="TaxCatchAll" ma:showField="CatchAllData" ma:web="9209ae89-49f0-47b0-b28d-d7a0e78f73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EB4A4D-C166-486B-B220-AA93FD2A95E6}">
  <ds:schemaRefs>
    <ds:schemaRef ds:uri="http://schemas.microsoft.com/office/2006/documentManagement/types"/>
    <ds:schemaRef ds:uri="http://purl.org/dc/dcmitype/"/>
    <ds:schemaRef ds:uri="a8e4b8e9-95b6-4334-b352-3a842614ec4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9209ae89-49f0-47b0-b28d-d7a0e78f738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B33ED7F-D6E3-4495-B3E5-A10F5EAA95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e4b8e9-95b6-4334-b352-3a842614ec4e"/>
    <ds:schemaRef ds:uri="9209ae89-49f0-47b0-b28d-d7a0e78f73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4BEB11-3287-4307-AEA2-2E927D4A3E53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54cc082-1400-45e4-8f1e-c65aa71931ef}" enabled="0" method="" siteId="{654cc082-1400-45e4-8f1e-c65aa71931e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対象明細書（R08年度）</vt:lpstr>
      <vt:lpstr>Sheet1</vt:lpstr>
      <vt:lpstr>'対象明細書（R08年度）'!Print_Area</vt:lpstr>
      <vt:lpstr>'対象明細書（R08年度）'!Print_Titles</vt:lpstr>
    </vt:vector>
  </TitlesOfParts>
  <Company>共立株式会社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Nakayama Osamu</dc:creator>
  <cp:lastModifiedBy>岩逧貢</cp:lastModifiedBy>
  <cp:lastPrinted>2025-09-29T00:33:45Z</cp:lastPrinted>
  <dcterms:created xsi:type="dcterms:W3CDTF">2020-11-05T04:30:02Z</dcterms:created>
  <dcterms:modified xsi:type="dcterms:W3CDTF">2025-12-25T01:11:25Z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0x0101002A97A3FB887D684F8FDE0BF46A12EB01</vt:lpwstr>
  </property>
  <property fmtid="{D5CDD505-2E9C-101B-9397-08002B2CF9AE}" pid="3" name="Order">
    <vt:r8>12925300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